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f81d7fce7f6a50e/SKVD/2026/Lehrgänge/"/>
    </mc:Choice>
  </mc:AlternateContent>
  <xr:revisionPtr revIDLastSave="0" documentId="8_{053D2029-60CD-455C-9A61-5ECD041A731A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Anmeldung" sheetId="1" r:id="rId1"/>
    <sheet name="Teams" sheetId="2" r:id="rId2"/>
    <sheet name="Anleitung" sheetId="3" r:id="rId3"/>
    <sheet name="Kategorien" sheetId="4" r:id="rId4"/>
  </sheets>
  <definedNames>
    <definedName name="_xlnm.Print_Area" localSheetId="2">Anleitung!$A$1:$M$28</definedName>
    <definedName name="_xlnm.Print_Area" localSheetId="0">Anmeldung!$A$1:$O$45</definedName>
    <definedName name="_xlnm.Print_Area" localSheetId="1">Teams!$A$1:$Q$39</definedName>
    <definedName name="_xlnm.Print_Titles" localSheetId="0">Anmeldung!$9:$9</definedName>
    <definedName name="_xlnm.Print_Titles" localSheetId="1">Teams!$9:$9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7" i="2" l="1"/>
  <c r="Q36" i="2"/>
  <c r="L36" i="2"/>
  <c r="J36" i="2"/>
  <c r="H36" i="2"/>
  <c r="U36" i="2" s="1"/>
  <c r="X36" i="2" s="1"/>
  <c r="F36" i="2"/>
  <c r="T36" i="2" s="1"/>
  <c r="W36" i="2" s="1"/>
  <c r="D36" i="2"/>
  <c r="S36" i="2" s="1"/>
  <c r="V36" i="2" s="1"/>
  <c r="Y36" i="2" s="1"/>
  <c r="W35" i="2"/>
  <c r="T35" i="2"/>
  <c r="S35" i="2"/>
  <c r="V35" i="2" s="1"/>
  <c r="Q35" i="2"/>
  <c r="L35" i="2"/>
  <c r="J35" i="2"/>
  <c r="H35" i="2"/>
  <c r="U35" i="2" s="1"/>
  <c r="X35" i="2" s="1"/>
  <c r="F35" i="2"/>
  <c r="D35" i="2"/>
  <c r="T34" i="2"/>
  <c r="W34" i="2" s="1"/>
  <c r="S34" i="2"/>
  <c r="V34" i="2" s="1"/>
  <c r="Q34" i="2"/>
  <c r="L34" i="2"/>
  <c r="J34" i="2"/>
  <c r="H34" i="2"/>
  <c r="U34" i="2" s="1"/>
  <c r="X34" i="2" s="1"/>
  <c r="F34" i="2"/>
  <c r="D34" i="2"/>
  <c r="U33" i="2"/>
  <c r="X33" i="2" s="1"/>
  <c r="T33" i="2"/>
  <c r="W33" i="2" s="1"/>
  <c r="Q33" i="2"/>
  <c r="L33" i="2"/>
  <c r="J33" i="2"/>
  <c r="H33" i="2"/>
  <c r="F33" i="2"/>
  <c r="D33" i="2"/>
  <c r="S33" i="2" s="1"/>
  <c r="V33" i="2" s="1"/>
  <c r="Y33" i="2" s="1"/>
  <c r="V32" i="2"/>
  <c r="U32" i="2"/>
  <c r="X32" i="2" s="1"/>
  <c r="S32" i="2"/>
  <c r="Q32" i="2"/>
  <c r="L32" i="2"/>
  <c r="J32" i="2"/>
  <c r="H32" i="2"/>
  <c r="F32" i="2"/>
  <c r="T32" i="2" s="1"/>
  <c r="W32" i="2" s="1"/>
  <c r="D32" i="2"/>
  <c r="S31" i="2"/>
  <c r="V31" i="2" s="1"/>
  <c r="Q31" i="2"/>
  <c r="Q37" i="2" s="1"/>
  <c r="L31" i="2"/>
  <c r="J31" i="2"/>
  <c r="H31" i="2"/>
  <c r="U31" i="2" s="1"/>
  <c r="X31" i="2" s="1"/>
  <c r="F31" i="2"/>
  <c r="T31" i="2" s="1"/>
  <c r="W31" i="2" s="1"/>
  <c r="D31" i="2"/>
  <c r="O24" i="2"/>
  <c r="M24" i="2"/>
  <c r="K24" i="2"/>
  <c r="E7" i="1" s="1"/>
  <c r="AA23" i="2"/>
  <c r="Q23" i="2"/>
  <c r="P23" i="2"/>
  <c r="N23" i="2"/>
  <c r="L23" i="2"/>
  <c r="H23" i="2"/>
  <c r="U23" i="2" s="1"/>
  <c r="X23" i="2" s="1"/>
  <c r="F23" i="2"/>
  <c r="T23" i="2" s="1"/>
  <c r="W23" i="2" s="1"/>
  <c r="D23" i="2"/>
  <c r="S23" i="2" s="1"/>
  <c r="AA22" i="2"/>
  <c r="Q22" i="2"/>
  <c r="P22" i="2"/>
  <c r="N22" i="2"/>
  <c r="L22" i="2"/>
  <c r="H22" i="2"/>
  <c r="U22" i="2" s="1"/>
  <c r="X22" i="2" s="1"/>
  <c r="F22" i="2"/>
  <c r="T22" i="2" s="1"/>
  <c r="W22" i="2" s="1"/>
  <c r="D22" i="2"/>
  <c r="S22" i="2" s="1"/>
  <c r="AA21" i="2"/>
  <c r="Q21" i="2"/>
  <c r="P21" i="2"/>
  <c r="N21" i="2"/>
  <c r="L21" i="2"/>
  <c r="H21" i="2"/>
  <c r="U21" i="2" s="1"/>
  <c r="X21" i="2" s="1"/>
  <c r="F21" i="2"/>
  <c r="T21" i="2" s="1"/>
  <c r="W21" i="2" s="1"/>
  <c r="D21" i="2"/>
  <c r="S21" i="2" s="1"/>
  <c r="AA20" i="2"/>
  <c r="Q20" i="2"/>
  <c r="P20" i="2"/>
  <c r="N20" i="2"/>
  <c r="L20" i="2"/>
  <c r="H20" i="2"/>
  <c r="U20" i="2" s="1"/>
  <c r="X20" i="2" s="1"/>
  <c r="F20" i="2"/>
  <c r="T20" i="2" s="1"/>
  <c r="W20" i="2" s="1"/>
  <c r="D20" i="2"/>
  <c r="S20" i="2" s="1"/>
  <c r="AA19" i="2"/>
  <c r="Q19" i="2"/>
  <c r="P19" i="2"/>
  <c r="N19" i="2"/>
  <c r="L19" i="2"/>
  <c r="H19" i="2"/>
  <c r="U19" i="2" s="1"/>
  <c r="X19" i="2" s="1"/>
  <c r="F19" i="2"/>
  <c r="T19" i="2" s="1"/>
  <c r="W19" i="2" s="1"/>
  <c r="D19" i="2"/>
  <c r="S19" i="2" s="1"/>
  <c r="AA18" i="2"/>
  <c r="Q18" i="2"/>
  <c r="P18" i="2"/>
  <c r="N18" i="2"/>
  <c r="L18" i="2"/>
  <c r="H18" i="2"/>
  <c r="U18" i="2" s="1"/>
  <c r="X18" i="2" s="1"/>
  <c r="F18" i="2"/>
  <c r="T18" i="2" s="1"/>
  <c r="W18" i="2" s="1"/>
  <c r="D18" i="2"/>
  <c r="S18" i="2" s="1"/>
  <c r="AA17" i="2"/>
  <c r="Q17" i="2"/>
  <c r="P17" i="2"/>
  <c r="N17" i="2"/>
  <c r="L17" i="2"/>
  <c r="H17" i="2"/>
  <c r="U17" i="2" s="1"/>
  <c r="X17" i="2" s="1"/>
  <c r="F17" i="2"/>
  <c r="T17" i="2" s="1"/>
  <c r="W17" i="2" s="1"/>
  <c r="D17" i="2"/>
  <c r="S17" i="2" s="1"/>
  <c r="AA16" i="2"/>
  <c r="Q16" i="2"/>
  <c r="P16" i="2"/>
  <c r="N16" i="2"/>
  <c r="L16" i="2"/>
  <c r="H16" i="2"/>
  <c r="U16" i="2" s="1"/>
  <c r="X16" i="2" s="1"/>
  <c r="F16" i="2"/>
  <c r="T16" i="2" s="1"/>
  <c r="W16" i="2" s="1"/>
  <c r="D16" i="2"/>
  <c r="S16" i="2" s="1"/>
  <c r="AA15" i="2"/>
  <c r="Q15" i="2"/>
  <c r="P15" i="2"/>
  <c r="N15" i="2"/>
  <c r="L15" i="2"/>
  <c r="H15" i="2"/>
  <c r="U15" i="2" s="1"/>
  <c r="X15" i="2" s="1"/>
  <c r="F15" i="2"/>
  <c r="T15" i="2" s="1"/>
  <c r="W15" i="2" s="1"/>
  <c r="D15" i="2"/>
  <c r="S15" i="2" s="1"/>
  <c r="AA14" i="2"/>
  <c r="Q14" i="2"/>
  <c r="P14" i="2"/>
  <c r="N14" i="2"/>
  <c r="L14" i="2"/>
  <c r="H14" i="2"/>
  <c r="U14" i="2" s="1"/>
  <c r="X14" i="2" s="1"/>
  <c r="F14" i="2"/>
  <c r="T14" i="2" s="1"/>
  <c r="W14" i="2" s="1"/>
  <c r="D14" i="2"/>
  <c r="S14" i="2" s="1"/>
  <c r="AA13" i="2"/>
  <c r="Q13" i="2"/>
  <c r="P13" i="2"/>
  <c r="N13" i="2"/>
  <c r="L13" i="2"/>
  <c r="H13" i="2"/>
  <c r="U13" i="2" s="1"/>
  <c r="X13" i="2" s="1"/>
  <c r="F13" i="2"/>
  <c r="T13" i="2" s="1"/>
  <c r="W13" i="2" s="1"/>
  <c r="D13" i="2"/>
  <c r="S13" i="2" s="1"/>
  <c r="AA12" i="2"/>
  <c r="Q12" i="2"/>
  <c r="P12" i="2"/>
  <c r="N12" i="2"/>
  <c r="L12" i="2"/>
  <c r="H12" i="2"/>
  <c r="U12" i="2" s="1"/>
  <c r="X12" i="2" s="1"/>
  <c r="F12" i="2"/>
  <c r="T12" i="2" s="1"/>
  <c r="W12" i="2" s="1"/>
  <c r="D12" i="2"/>
  <c r="S12" i="2" s="1"/>
  <c r="AA11" i="2"/>
  <c r="Q11" i="2"/>
  <c r="P11" i="2"/>
  <c r="N11" i="2"/>
  <c r="L11" i="2"/>
  <c r="H11" i="2"/>
  <c r="U11" i="2" s="1"/>
  <c r="X11" i="2" s="1"/>
  <c r="F11" i="2"/>
  <c r="T11" i="2" s="1"/>
  <c r="W11" i="2" s="1"/>
  <c r="D11" i="2"/>
  <c r="S11" i="2" s="1"/>
  <c r="AA10" i="2"/>
  <c r="Q10" i="2"/>
  <c r="Q24" i="2" s="1"/>
  <c r="L7" i="1" s="1"/>
  <c r="P10" i="2"/>
  <c r="N10" i="2"/>
  <c r="L10" i="2"/>
  <c r="H10" i="2"/>
  <c r="U10" i="2" s="1"/>
  <c r="X10" i="2" s="1"/>
  <c r="F10" i="2"/>
  <c r="T10" i="2" s="1"/>
  <c r="W10" i="2" s="1"/>
  <c r="D10" i="2"/>
  <c r="S10" i="2" s="1"/>
  <c r="G3" i="2"/>
  <c r="C3" i="2"/>
  <c r="N42" i="1"/>
  <c r="M42" i="1"/>
  <c r="K42" i="1"/>
  <c r="G7" i="1" s="1"/>
  <c r="I42" i="1"/>
  <c r="F7" i="1" s="1"/>
  <c r="G42" i="1"/>
  <c r="T41" i="1"/>
  <c r="R41" i="1"/>
  <c r="O41" i="1"/>
  <c r="L41" i="1"/>
  <c r="J41" i="1"/>
  <c r="H41" i="1"/>
  <c r="D41" i="1"/>
  <c r="Q41" i="1" s="1"/>
  <c r="S41" i="1" s="1"/>
  <c r="T40" i="1"/>
  <c r="R40" i="1"/>
  <c r="O40" i="1"/>
  <c r="L40" i="1"/>
  <c r="J40" i="1"/>
  <c r="H40" i="1"/>
  <c r="D40" i="1"/>
  <c r="Q40" i="1" s="1"/>
  <c r="S40" i="1" s="1"/>
  <c r="T39" i="1"/>
  <c r="R39" i="1"/>
  <c r="Q39" i="1"/>
  <c r="S39" i="1" s="1"/>
  <c r="O39" i="1"/>
  <c r="L39" i="1"/>
  <c r="J39" i="1"/>
  <c r="H39" i="1"/>
  <c r="D39" i="1"/>
  <c r="T38" i="1"/>
  <c r="R38" i="1"/>
  <c r="Q38" i="1"/>
  <c r="S38" i="1" s="1"/>
  <c r="O38" i="1"/>
  <c r="L38" i="1"/>
  <c r="J38" i="1"/>
  <c r="H38" i="1"/>
  <c r="D38" i="1"/>
  <c r="T37" i="1"/>
  <c r="R37" i="1"/>
  <c r="Q37" i="1"/>
  <c r="S37" i="1" s="1"/>
  <c r="O37" i="1"/>
  <c r="L37" i="1"/>
  <c r="J37" i="1"/>
  <c r="H37" i="1"/>
  <c r="D37" i="1"/>
  <c r="T36" i="1"/>
  <c r="R36" i="1"/>
  <c r="O36" i="1"/>
  <c r="L36" i="1"/>
  <c r="J36" i="1"/>
  <c r="H36" i="1"/>
  <c r="D36" i="1"/>
  <c r="Q36" i="1" s="1"/>
  <c r="S36" i="1" s="1"/>
  <c r="T35" i="1"/>
  <c r="R35" i="1"/>
  <c r="Q35" i="1"/>
  <c r="S35" i="1" s="1"/>
  <c r="O35" i="1"/>
  <c r="L35" i="1"/>
  <c r="J35" i="1"/>
  <c r="H35" i="1"/>
  <c r="D35" i="1"/>
  <c r="T34" i="1"/>
  <c r="R34" i="1"/>
  <c r="O34" i="1"/>
  <c r="L34" i="1"/>
  <c r="J34" i="1"/>
  <c r="H34" i="1"/>
  <c r="D34" i="1"/>
  <c r="Q34" i="1" s="1"/>
  <c r="S34" i="1" s="1"/>
  <c r="T33" i="1"/>
  <c r="R33" i="1"/>
  <c r="O33" i="1"/>
  <c r="L33" i="1"/>
  <c r="J33" i="1"/>
  <c r="H33" i="1"/>
  <c r="D33" i="1"/>
  <c r="Q33" i="1" s="1"/>
  <c r="S33" i="1" s="1"/>
  <c r="T32" i="1"/>
  <c r="R32" i="1"/>
  <c r="O32" i="1"/>
  <c r="L32" i="1"/>
  <c r="J32" i="1"/>
  <c r="H32" i="1"/>
  <c r="D32" i="1"/>
  <c r="Q32" i="1" s="1"/>
  <c r="S32" i="1" s="1"/>
  <c r="T31" i="1"/>
  <c r="R31" i="1"/>
  <c r="Q31" i="1"/>
  <c r="S31" i="1" s="1"/>
  <c r="O31" i="1"/>
  <c r="L31" i="1"/>
  <c r="J31" i="1"/>
  <c r="H31" i="1"/>
  <c r="D31" i="1"/>
  <c r="T30" i="1"/>
  <c r="R30" i="1"/>
  <c r="Q30" i="1"/>
  <c r="S30" i="1" s="1"/>
  <c r="O30" i="1"/>
  <c r="L30" i="1"/>
  <c r="J30" i="1"/>
  <c r="H30" i="1"/>
  <c r="D30" i="1"/>
  <c r="T29" i="1"/>
  <c r="R29" i="1"/>
  <c r="Q29" i="1"/>
  <c r="S29" i="1" s="1"/>
  <c r="O29" i="1"/>
  <c r="L29" i="1"/>
  <c r="J29" i="1"/>
  <c r="H29" i="1"/>
  <c r="D29" i="1"/>
  <c r="T28" i="1"/>
  <c r="R28" i="1"/>
  <c r="O28" i="1"/>
  <c r="L28" i="1"/>
  <c r="J28" i="1"/>
  <c r="H28" i="1"/>
  <c r="D28" i="1"/>
  <c r="Q28" i="1" s="1"/>
  <c r="S28" i="1" s="1"/>
  <c r="T27" i="1"/>
  <c r="R27" i="1"/>
  <c r="Q27" i="1"/>
  <c r="S27" i="1" s="1"/>
  <c r="O27" i="1"/>
  <c r="L27" i="1"/>
  <c r="J27" i="1"/>
  <c r="H27" i="1"/>
  <c r="D27" i="1"/>
  <c r="T26" i="1"/>
  <c r="R26" i="1"/>
  <c r="O26" i="1"/>
  <c r="L26" i="1"/>
  <c r="J26" i="1"/>
  <c r="H26" i="1"/>
  <c r="D26" i="1"/>
  <c r="Q26" i="1" s="1"/>
  <c r="S26" i="1" s="1"/>
  <c r="T25" i="1"/>
  <c r="R25" i="1"/>
  <c r="O25" i="1"/>
  <c r="L25" i="1"/>
  <c r="J25" i="1"/>
  <c r="H25" i="1"/>
  <c r="D25" i="1"/>
  <c r="Q25" i="1" s="1"/>
  <c r="S25" i="1" s="1"/>
  <c r="T24" i="1"/>
  <c r="R24" i="1"/>
  <c r="O24" i="1"/>
  <c r="L24" i="1"/>
  <c r="J24" i="1"/>
  <c r="H24" i="1"/>
  <c r="D24" i="1"/>
  <c r="Q24" i="1" s="1"/>
  <c r="S24" i="1" s="1"/>
  <c r="T23" i="1"/>
  <c r="R23" i="1"/>
  <c r="Q23" i="1"/>
  <c r="S23" i="1" s="1"/>
  <c r="O23" i="1"/>
  <c r="L23" i="1"/>
  <c r="J23" i="1"/>
  <c r="H23" i="1"/>
  <c r="D23" i="1"/>
  <c r="T22" i="1"/>
  <c r="R22" i="1"/>
  <c r="Q22" i="1"/>
  <c r="S22" i="1" s="1"/>
  <c r="O22" i="1"/>
  <c r="L22" i="1"/>
  <c r="J22" i="1"/>
  <c r="H22" i="1"/>
  <c r="D22" i="1"/>
  <c r="T21" i="1"/>
  <c r="R21" i="1"/>
  <c r="Q21" i="1"/>
  <c r="S21" i="1" s="1"/>
  <c r="O21" i="1"/>
  <c r="L21" i="1"/>
  <c r="J21" i="1"/>
  <c r="H21" i="1"/>
  <c r="D21" i="1"/>
  <c r="T20" i="1"/>
  <c r="R20" i="1"/>
  <c r="O20" i="1"/>
  <c r="L20" i="1"/>
  <c r="J20" i="1"/>
  <c r="H20" i="1"/>
  <c r="D20" i="1"/>
  <c r="Q20" i="1" s="1"/>
  <c r="S20" i="1" s="1"/>
  <c r="T19" i="1"/>
  <c r="R19" i="1"/>
  <c r="Q19" i="1"/>
  <c r="S19" i="1" s="1"/>
  <c r="O19" i="1"/>
  <c r="L19" i="1"/>
  <c r="J19" i="1"/>
  <c r="H19" i="1"/>
  <c r="D19" i="1"/>
  <c r="T18" i="1"/>
  <c r="R18" i="1"/>
  <c r="O18" i="1"/>
  <c r="L18" i="1"/>
  <c r="J18" i="1"/>
  <c r="H18" i="1"/>
  <c r="D18" i="1"/>
  <c r="Q18" i="1" s="1"/>
  <c r="S18" i="1" s="1"/>
  <c r="T17" i="1"/>
  <c r="R17" i="1"/>
  <c r="O17" i="1"/>
  <c r="L17" i="1"/>
  <c r="J17" i="1"/>
  <c r="H17" i="1"/>
  <c r="D17" i="1"/>
  <c r="Q17" i="1" s="1"/>
  <c r="S17" i="1" s="1"/>
  <c r="T16" i="1"/>
  <c r="R16" i="1"/>
  <c r="O16" i="1"/>
  <c r="L16" i="1"/>
  <c r="J16" i="1"/>
  <c r="H16" i="1"/>
  <c r="D16" i="1"/>
  <c r="Q16" i="1" s="1"/>
  <c r="S16" i="1" s="1"/>
  <c r="T15" i="1"/>
  <c r="R15" i="1"/>
  <c r="Q15" i="1"/>
  <c r="S15" i="1" s="1"/>
  <c r="O15" i="1"/>
  <c r="L15" i="1"/>
  <c r="J15" i="1"/>
  <c r="H15" i="1"/>
  <c r="D15" i="1"/>
  <c r="T14" i="1"/>
  <c r="R14" i="1"/>
  <c r="Q14" i="1"/>
  <c r="S14" i="1" s="1"/>
  <c r="O14" i="1"/>
  <c r="L14" i="1"/>
  <c r="J14" i="1"/>
  <c r="H14" i="1"/>
  <c r="D14" i="1"/>
  <c r="T13" i="1"/>
  <c r="R13" i="1"/>
  <c r="Q13" i="1"/>
  <c r="S13" i="1" s="1"/>
  <c r="O13" i="1"/>
  <c r="L13" i="1"/>
  <c r="J13" i="1"/>
  <c r="H13" i="1"/>
  <c r="D13" i="1"/>
  <c r="T12" i="1"/>
  <c r="R12" i="1"/>
  <c r="S12" i="1" s="1"/>
  <c r="Q12" i="1"/>
  <c r="O12" i="1"/>
  <c r="L12" i="1"/>
  <c r="J12" i="1"/>
  <c r="H12" i="1"/>
  <c r="D12" i="1"/>
  <c r="T11" i="1"/>
  <c r="R11" i="1"/>
  <c r="Q11" i="1"/>
  <c r="S11" i="1" s="1"/>
  <c r="O11" i="1"/>
  <c r="L11" i="1"/>
  <c r="J11" i="1"/>
  <c r="H11" i="1"/>
  <c r="D11" i="1"/>
  <c r="T10" i="1"/>
  <c r="R10" i="1"/>
  <c r="O10" i="1"/>
  <c r="O42" i="1" s="1"/>
  <c r="J7" i="1" s="1"/>
  <c r="N7" i="1" s="1"/>
  <c r="L10" i="1"/>
  <c r="J10" i="1"/>
  <c r="H10" i="1"/>
  <c r="D10" i="1"/>
  <c r="Q10" i="1" s="1"/>
  <c r="S10" i="1" s="1"/>
  <c r="I7" i="1"/>
  <c r="H7" i="1"/>
  <c r="C7" i="1"/>
  <c r="B7" i="1"/>
  <c r="V10" i="2" l="1"/>
  <c r="Y10" i="2" s="1"/>
  <c r="Z10" i="2" s="1"/>
  <c r="J10" i="2"/>
  <c r="J11" i="2"/>
  <c r="V11" i="2"/>
  <c r="Y11" i="2" s="1"/>
  <c r="Z11" i="2" s="1"/>
  <c r="V12" i="2"/>
  <c r="Y12" i="2" s="1"/>
  <c r="Z12" i="2" s="1"/>
  <c r="J12" i="2"/>
  <c r="V13" i="2"/>
  <c r="Y13" i="2" s="1"/>
  <c r="Z13" i="2" s="1"/>
  <c r="J13" i="2"/>
  <c r="V14" i="2"/>
  <c r="Y14" i="2" s="1"/>
  <c r="Z14" i="2" s="1"/>
  <c r="J14" i="2"/>
  <c r="V15" i="2"/>
  <c r="Y15" i="2" s="1"/>
  <c r="Z15" i="2" s="1"/>
  <c r="J15" i="2"/>
  <c r="V16" i="2"/>
  <c r="Y16" i="2" s="1"/>
  <c r="Z16" i="2" s="1"/>
  <c r="J16" i="2"/>
  <c r="V17" i="2"/>
  <c r="Y17" i="2" s="1"/>
  <c r="Z17" i="2" s="1"/>
  <c r="J17" i="2"/>
  <c r="V18" i="2"/>
  <c r="Y18" i="2" s="1"/>
  <c r="Z18" i="2" s="1"/>
  <c r="J18" i="2"/>
  <c r="V19" i="2"/>
  <c r="Y19" i="2" s="1"/>
  <c r="Z19" i="2" s="1"/>
  <c r="J19" i="2"/>
  <c r="V20" i="2"/>
  <c r="Y20" i="2" s="1"/>
  <c r="Z20" i="2" s="1"/>
  <c r="J20" i="2"/>
  <c r="V21" i="2"/>
  <c r="Y21" i="2" s="1"/>
  <c r="Z21" i="2" s="1"/>
  <c r="J21" i="2"/>
  <c r="V22" i="2"/>
  <c r="Y22" i="2" s="1"/>
  <c r="Z22" i="2" s="1"/>
  <c r="J22" i="2"/>
  <c r="J23" i="2"/>
  <c r="V23" i="2"/>
  <c r="Y23" i="2" s="1"/>
  <c r="Z23" i="2" s="1"/>
  <c r="Y31" i="2"/>
  <c r="Y34" i="2"/>
  <c r="Y35" i="2"/>
  <c r="Y32" i="2"/>
</calcChain>
</file>

<file path=xl/sharedStrings.xml><?xml version="1.0" encoding="utf-8"?>
<sst xmlns="http://schemas.openxmlformats.org/spreadsheetml/2006/main" count="265" uniqueCount="145">
  <si>
    <t>SKVD Kinder- &amp; Jugendturnier – Anmeldung</t>
  </si>
  <si>
    <t>Dojo:</t>
  </si>
  <si>
    <t>Dojoleiter:</t>
  </si>
  <si>
    <t>Stichtag:</t>
  </si>
  <si>
    <t>Ansprechpartner:</t>
  </si>
  <si>
    <t>E-Mail:</t>
  </si>
  <si>
    <t>Telefon:</t>
  </si>
  <si>
    <t>Gesamt Dojo</t>
  </si>
  <si>
    <t>Teilnehmer</t>
  </si>
  <si>
    <t>Teams</t>
  </si>
  <si>
    <t>Kata</t>
  </si>
  <si>
    <t>Kihon Kumite</t>
  </si>
  <si>
    <t>Jiyu Kumite</t>
  </si>
  <si>
    <t>Kampf-richter</t>
  </si>
  <si>
    <t>Schreiber</t>
  </si>
  <si>
    <t>Startgeld Einzel</t>
  </si>
  <si>
    <t>Startgeld Teams</t>
  </si>
  <si>
    <t>STARTGELD DOJO GESAMT</t>
  </si>
  <si>
    <t>Weiße Felder ausfüllen · graue Felder rechnen automatisch · „X“ = Anmeldung zur jeweiligen Kategorie (5 € je X)</t>
  </si>
  <si>
    <t>Nr.</t>
  </si>
  <si>
    <t>Vorname, Nachname</t>
  </si>
  <si>
    <t>Geburts-
datum</t>
  </si>
  <si>
    <t>Alter</t>
  </si>
  <si>
    <t>Geschlecht</t>
  </si>
  <si>
    <t>Graduierung</t>
  </si>
  <si>
    <t>Kata-Nr.</t>
  </si>
  <si>
    <t>Kihon
Kumite</t>
  </si>
  <si>
    <t>Kihon-Nr.</t>
  </si>
  <si>
    <t>Jiyu
Kumite</t>
  </si>
  <si>
    <t>Jiyu-Nr.</t>
  </si>
  <si>
    <t>Kampf-
richter</t>
  </si>
  <si>
    <t>Startgeld</t>
  </si>
  <si>
    <t>Summe</t>
  </si>
  <si>
    <t>Kihon Kumite = Gohon- oder Sanbon-Kumite. Je nach Alter/Graduierung ist nur Kihon oder nur Jiyu Kumite vorgesehen (nur bei 12–13 Jahren, Mittelstufe/Fortgeschritten, beides).</t>
  </si>
  <si>
    <t>Teams und Dojo Kata (Kat. 100): Blatt „Teams“ (15 € je Kategorie). Eine Anleitung mit Beispiel steht auf dem Blatt „Anleitung“.</t>
  </si>
  <si>
    <t>SKVD Kinder- &amp; Jugendturnier – Team-Anmeldung</t>
  </si>
  <si>
    <t>Regel: Pro Team drei Starter gleicher Altersgruppe. Ein Starter darf jünger sein und startet dann in der nächsthöheren Altersgruppe (nicht umgekehrt). Dojo Kata (Kat. 100): siehe unten.</t>
  </si>
  <si>
    <t>Die Team-Altersgruppe wird automatisch aus den drei Geburtsdaten ermittelt (Stichtag siehe Blatt „Anmeldung“). Startgeld: 15 € je X.</t>
  </si>
  <si>
    <t>Geburtsdatum: Wird ein Starter genau so geschrieben wie in der Einzelmeldung (Blatt „Anmeldung“), erscheint sein Geburtsdatum automatisch. Sonst Datum einfach eintragen (überschreibt die Formel).</t>
  </si>
  <si>
    <t>Teamname</t>
  </si>
  <si>
    <t>Starter 1
(Vor-/Nachname)</t>
  </si>
  <si>
    <t>Geburts-
datum 1</t>
  </si>
  <si>
    <t>Starter 2
(Vor-/Nachname)</t>
  </si>
  <si>
    <t>Geburts-
datum 2</t>
  </si>
  <si>
    <t>Starter 3
(Vor-/Nachname)</t>
  </si>
  <si>
    <t>Geburts-
datum 3</t>
  </si>
  <si>
    <t>Team-
Altersgruppe</t>
  </si>
  <si>
    <t>Kata
Team</t>
  </si>
  <si>
    <t>Summe Teams</t>
  </si>
  <si>
    <t>Team-Startgeld wird auf dem Blatt „Anmeldung“ in „Startgeld Dojo gesamt“ mit eingerechnet.</t>
  </si>
  <si>
    <t>Dojo Kata (Kategorie 100)</t>
  </si>
  <si>
    <t>Regel: Drei Starter eines Dojos, jeweils aus unterschiedlichen Team-Altersgruppen (bis 7 · 8–11 · 12–14 · 15–17 Jahre), z. B. Mädchen aus Kat. 109, Junge aus 131, Junge aus 165. Zwei Starter derselben Altersgruppe sind nicht zulässig („Ungültig“).</t>
  </si>
  <si>
    <t>Bezeichnung</t>
  </si>
  <si>
    <t>Prüfung
Altersgruppen</t>
  </si>
  <si>
    <t>Dojo
Kata</t>
  </si>
  <si>
    <t>Summe Dojo Kata</t>
  </si>
  <si>
    <t>Dojo-Kata-Startgeld (15 € je X) wird auf dem Blatt „Anmeldung“ in „Startgeld Dojo gesamt“ mit eingerechnet.</t>
  </si>
  <si>
    <t>Anleitung zur Anmeldung</t>
  </si>
  <si>
    <t>So füllen Sie die Anmeldung aus</t>
  </si>
  <si>
    <t>1.  Blatt „Anmeldung“: Dojo, Dojoleiter, Ansprechpartner, E-Mail und Telefon oben eintragen. Der Stichtag für die Altersberechnung (15.11.) ist änderbar.</t>
  </si>
  <si>
    <t>2.  Pro Teilnehmer eine Zeile: Vorname und Nachname, Geburtsdatum (TT.MM.JJJJ), Geschlecht und Graduierung (Dropdown) auswählen.</t>
  </si>
  <si>
    <t>3.  In den Spalten Kata, Kihon Kumite und Jiyu Kumite ein „X“ setzen: Kategorie-Nr. und Startgeld (5 € je X) erscheinen automatisch.</t>
  </si>
  <si>
    <t>4.  Kampfrichter / Schreiber: „X“ setzen, wenn die Person diese Funktion übernimmt (kein Startgeld).</t>
  </si>
  <si>
    <t>5.  Blatt „Teams“: Teamname, drei Starter mit Geburtsdatum, Geschlecht (Jungen/Mädchen/Mixed) und „X“ für Kata / Kihon / Jiyu (15 € je X). Name wie in der Einzelmeldung → Geburtsdatum automatisch.</t>
  </si>
  <si>
    <t>6.  Oben auf dem Blatt „Anmeldung“ steht das gesamte Startgeld des Dojos (Einzel + Teams). Datei speichern und an den Veranstalter senden.</t>
  </si>
  <si>
    <t>Farben und Felder</t>
  </si>
  <si>
    <t>Weiße Felder = ausfüllen  ·  graue Felder = rechnen automatisch (gesperrt)  ·  rote Schrift = Hinweis, bitte Eingabe prüfen (z. B. „Angaben fehlen“).</t>
  </si>
  <si>
    <t>Das Blatt ist ohne Passwort geschützt, damit keine Formeln versehentlich überschrieben werden (Überprüfen &gt; Blattschutz aufheben).</t>
  </si>
  <si>
    <t>Regeln</t>
  </si>
  <si>
    <t>Graduierungsgruppen: 10.–8. Kyu = Anfänger · 7.–4. Kyu = Mittelstufe · ab 3. Kyu und alle Dan = Fortgeschritten.</t>
  </si>
  <si>
    <t>Bis 9 Jahre gibt es keine Fortgeschrittenen-Gruppe: 3. Kyu und höher starten dort in der Mittelstufe.</t>
  </si>
  <si>
    <t>Kihon Kumite = Gohon- oder Sanbon-Kumite. Je nach Alter/Graduierung ist nur Kihon oder nur Jiyu Kumite vorgesehen – Excel lässt dann nur die passende Art zu.</t>
  </si>
  <si>
    <t>Nur bei 12–13 Jahren (Mittelstufe und Fortgeschritten) sind Kihon und Jiyu Kumite gleichzeitig möglich.</t>
  </si>
  <si>
    <t>Teams: drei Starter gleicher Altersgruppe; ein Starter darf jünger sein und startet dann in der nächsthöheren Altersgruppe.</t>
  </si>
  <si>
    <t>Team-Altersgruppen: bis 7 · 8–11 · 12–14 · 15–17 Jahre. Das Formular gilt für Teilnehmer bis 17 Jahre.</t>
  </si>
  <si>
    <t>Dojo Kata (Kat. 100): drei Starter eines Dojos aus drei verschiedenen Team-Altersgruppen (Blatt „Teams“, unterer Block); zwei Starter derselben Altersgruppe sind nicht zulässig.</t>
  </si>
  <si>
    <t>Beispiel (nur zur Orientierung – nicht in die Tabelle übernehmen)</t>
  </si>
  <si>
    <t>Geburtsdatum</t>
  </si>
  <si>
    <t>Lina Beispiel</t>
  </si>
  <si>
    <t>03.05.2016</t>
  </si>
  <si>
    <t>Mädchen</t>
  </si>
  <si>
    <t>9. Kyu</t>
  </si>
  <si>
    <t>X</t>
  </si>
  <si>
    <t>–</t>
  </si>
  <si>
    <t>10 €</t>
  </si>
  <si>
    <t>Erklärung: 10 Jahre (Stichtag 15.11.2026), 9. Kyu = Anfänger → Kata-Nr. 120 und Kihon-Nr. 126 (Mädchen); 2 × 5 € = 10 € Startgeld.</t>
  </si>
  <si>
    <t>Team-Beispiel: „Karate Kids“ – drei Starter, alle 9 Jahre, Mixed, Kata Team „X“ → Altersgruppe 8–11 Jahre, Kata-Nr. 133, Startgeld 15 €.</t>
  </si>
  <si>
    <t>Kategorien-Tabelle (Referenz für die Formeln)</t>
  </si>
  <si>
    <t>Quelle: SKVD Kinder-Jugend Turnier 2025 in Ratekau, Kategorie-Tabelle. Änderungen hier wirken sich direkt auf die Anmeldeblätter aus.</t>
  </si>
  <si>
    <t>Startgeld je Einzel-Kategorie (EUR)</t>
  </si>
  <si>
    <t>Vorgabe des Auftraggebers: 5 € je Haken (Kata, Kihon Kumite, Jiyu Kumite) bei Einzelstartern</t>
  </si>
  <si>
    <t>Startgeld je Team-Kategorie (EUR)</t>
  </si>
  <si>
    <t>Vorgabe des Auftraggebers: 15 € je Haken (Kata, Kihon Kumite, Jiyu Kumite) bei Teams</t>
  </si>
  <si>
    <t>Einzel-Kategorien</t>
  </si>
  <si>
    <t>Schlüssel</t>
  </si>
  <si>
    <t>Altersgruppe</t>
  </si>
  <si>
    <t>Graduierungsgruppe</t>
  </si>
  <si>
    <t>Kata Jungen</t>
  </si>
  <si>
    <t>Kata Mädchen</t>
  </si>
  <si>
    <t>Kihon Jungen</t>
  </si>
  <si>
    <t>Kihon Mädchen</t>
  </si>
  <si>
    <t>Jiyu Jungen</t>
  </si>
  <si>
    <t>Jiyu Mädchen</t>
  </si>
  <si>
    <t>Kihon-Art</t>
  </si>
  <si>
    <t>Auswahl</t>
  </si>
  <si>
    <t>A1K1</t>
  </si>
  <si>
    <t>bis 7 Jahre</t>
  </si>
  <si>
    <t>Anfänger (bis 8. Kyu)</t>
  </si>
  <si>
    <t>-</t>
  </si>
  <si>
    <t>Gohon</t>
  </si>
  <si>
    <t>A1K2</t>
  </si>
  <si>
    <t>Mittelstufe (ab 7. Kyu, inkl. 3. Kyu u. höher)</t>
  </si>
  <si>
    <t>Sanbon</t>
  </si>
  <si>
    <t>A2K1</t>
  </si>
  <si>
    <t>8–9 Jahre</t>
  </si>
  <si>
    <t>A2K2</t>
  </si>
  <si>
    <t>A3K1</t>
  </si>
  <si>
    <t>10–11 Jahre</t>
  </si>
  <si>
    <t>A3K2</t>
  </si>
  <si>
    <t>Mittelstufe (ab 7. Kyu)</t>
  </si>
  <si>
    <t>A3K3</t>
  </si>
  <si>
    <t>Fortgeschritten (ab 3. Kyu)</t>
  </si>
  <si>
    <t>A4K1</t>
  </si>
  <si>
    <t>12–13 Jahre</t>
  </si>
  <si>
    <t>A4K2</t>
  </si>
  <si>
    <t>A4K3</t>
  </si>
  <si>
    <t>A5K1</t>
  </si>
  <si>
    <t>14–15 Jahre</t>
  </si>
  <si>
    <t>A5K2</t>
  </si>
  <si>
    <t>A5K3</t>
  </si>
  <si>
    <t>A6K1</t>
  </si>
  <si>
    <t>16–17 Jahre</t>
  </si>
  <si>
    <t>A6K2</t>
  </si>
  <si>
    <t>A6K3</t>
  </si>
  <si>
    <t>Team-Kategorien</t>
  </si>
  <si>
    <t>Kata Mixed</t>
  </si>
  <si>
    <t>Kihon Mixed</t>
  </si>
  <si>
    <t>Jiyu Mixed</t>
  </si>
  <si>
    <t>8–11 Jahre</t>
  </si>
  <si>
    <t>12–14 Jahre</t>
  </si>
  <si>
    <t>15–17 Jahre</t>
  </si>
  <si>
    <t>Die Kategorie-Nr. wird aus Altersgruppe, Graduierungsgruppe und Geschlecht per Formel (INDEX/VERGLEICH) nachgeschlagen; „-“ = nicht vorgesehen.</t>
  </si>
  <si>
    <t>Kategorie-Nr.</t>
  </si>
  <si>
    <t>Dojo Kata</t>
  </si>
  <si>
    <t>Drei Starter eines Dojos aus drei verschiedenen Team-Altersgruppen (bis 7 / 8–11 / 12–14 / 15–17). Startgeld wie Team (15 € je 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</si>
</sst>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&quot; €&quot;"/>
    <numFmt numFmtId="166" formatCode="#,##0&quot; €&quot;;\-#,##0&quot; €&quot;;;"/>
  </numFmts>
  <fonts count="23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7A0000"/>
      <name val="Arial"/>
      <charset val="1"/>
    </font>
    <font>
      <b/>
      <sz val="8"/>
      <color rgb="FF7A0000"/>
      <name val="Arial"/>
      <charset val="1"/>
    </font>
    <font>
      <b/>
      <sz val="9"/>
      <color rgb="FF7A0000"/>
      <name val="Arial"/>
      <charset val="1"/>
    </font>
    <font>
      <b/>
      <sz val="12"/>
      <color rgb="FF000000"/>
      <name val="Arial"/>
      <charset val="1"/>
    </font>
    <font>
      <b/>
      <sz val="14"/>
      <color rgb="FF7A0000"/>
      <name val="Arial"/>
      <charset val="1"/>
    </font>
    <font>
      <i/>
      <sz val="8"/>
      <color rgb="FF444444"/>
      <name val="Arial"/>
      <charset val="1"/>
    </font>
    <font>
      <b/>
      <sz val="9"/>
      <color rgb="FFFFFFFF"/>
      <name val="Arial"/>
      <charset val="1"/>
    </font>
    <font>
      <sz val="9"/>
      <color rgb="FF666666"/>
      <name val="Arial"/>
      <charset val="1"/>
    </font>
    <font>
      <sz val="8"/>
      <color rgb="FF000000"/>
      <name val="Arial"/>
      <charset val="1"/>
    </font>
    <font>
      <i/>
      <sz val="9"/>
      <color rgb="FF444444"/>
      <name val="Arial"/>
      <charset val="1"/>
    </font>
    <font>
      <sz val="8"/>
      <color rgb="FF444444"/>
      <name val="Arial"/>
      <charset val="1"/>
    </font>
    <font>
      <sz val="9"/>
      <color rgb="FF000000"/>
      <name val="Arial"/>
      <charset val="1"/>
    </font>
    <font>
      <b/>
      <sz val="9"/>
      <color rgb="FF000000"/>
      <name val="Arial"/>
      <charset val="1"/>
    </font>
    <font>
      <b/>
      <sz val="12"/>
      <color rgb="FF7A0000"/>
      <name val="Arial"/>
      <charset val="1"/>
    </font>
    <font>
      <b/>
      <sz val="11"/>
      <color rgb="FF7A0000"/>
      <name val="Arial"/>
      <charset val="1"/>
    </font>
    <font>
      <b/>
      <sz val="10"/>
      <color rgb="FF0000FF"/>
      <name val="Arial"/>
      <charset val="1"/>
    </font>
    <font>
      <sz val="10"/>
      <color rgb="FF999999"/>
      <name val="Arial"/>
      <charset val="1"/>
    </font>
    <font>
      <sz val="10"/>
      <name val="Arial"/>
      <charset val="1"/>
    </font>
    <font>
      <b/>
      <sz val="1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B30000"/>
        <bgColor rgb="FFC00000"/>
      </patternFill>
    </fill>
    <fill>
      <patternFill patternType="solid">
        <fgColor rgb="FFFFFFFF"/>
        <bgColor rgb="FFF2F2F2"/>
      </patternFill>
    </fill>
    <fill>
      <patternFill patternType="solid">
        <fgColor rgb="FFFBE8E8"/>
        <bgColor rgb="FFF2F2F2"/>
      </patternFill>
    </fill>
    <fill>
      <patternFill patternType="solid">
        <fgColor rgb="FF7A0000"/>
        <bgColor rgb="FFB30000"/>
      </patternFill>
    </fill>
    <fill>
      <patternFill patternType="solid">
        <fgColor rgb="FFF2F2F2"/>
        <bgColor rgb="FFFBE8E8"/>
      </patternFill>
    </fill>
    <fill>
      <patternFill patternType="solid">
        <fgColor rgb="FFFFFF99"/>
        <bgColor rgb="FFFBE8E8"/>
      </patternFill>
    </fill>
  </fills>
  <borders count="8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30000"/>
      </left>
      <right/>
      <top style="thin">
        <color rgb="FFB30000"/>
      </top>
      <bottom/>
      <diagonal/>
    </border>
    <border>
      <left/>
      <right/>
      <top style="thin">
        <color rgb="FFB30000"/>
      </top>
      <bottom/>
      <diagonal/>
    </border>
    <border>
      <left/>
      <right style="thin">
        <color rgb="FFB30000"/>
      </right>
      <top style="thin">
        <color rgb="FFB30000"/>
      </top>
      <bottom/>
      <diagonal/>
    </border>
    <border>
      <left style="thin">
        <color rgb="FFB30000"/>
      </left>
      <right/>
      <top/>
      <bottom style="thin">
        <color rgb="FFB30000"/>
      </bottom>
      <diagonal/>
    </border>
    <border>
      <left/>
      <right/>
      <top/>
      <bottom style="thin">
        <color rgb="FFB30000"/>
      </bottom>
      <diagonal/>
    </border>
    <border>
      <left/>
      <right style="thin">
        <color rgb="FFB30000"/>
      </right>
      <top/>
      <bottom style="thin">
        <color rgb="FFB3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6" borderId="1" xfId="0" applyFont="1" applyFill="1" applyBorder="1" applyAlignment="1">
      <alignment horizontal="left" vertical="center"/>
    </xf>
    <xf numFmtId="165" fontId="8" fillId="4" borderId="7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right" vertical="center" indent="1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4" borderId="3" xfId="0" applyFill="1" applyBorder="1"/>
    <xf numFmtId="1" fontId="7" fillId="4" borderId="5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/>
    </xf>
    <xf numFmtId="0" fontId="0" fillId="4" borderId="6" xfId="0" applyFill="1" applyBorder="1"/>
    <xf numFmtId="165" fontId="7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>
      <alignment horizontal="center" vertical="center"/>
    </xf>
    <xf numFmtId="166" fontId="2" fillId="6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/>
    <xf numFmtId="0" fontId="15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5" fontId="19" fillId="7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8" fillId="0" borderId="0" xfId="0" applyFont="1"/>
    <xf numFmtId="0" fontId="21" fillId="0" borderId="0" xfId="0" applyFont="1"/>
    <xf numFmtId="0" fontId="22" fillId="0" borderId="0" xfId="0" applyFont="1"/>
    <xf numFmtId="0" fontId="13" fillId="0" borderId="0" xfId="0" applyFont="1"/>
  </cellXfs>
  <cellStyles count="1">
    <cellStyle name="Standard" xfId="0" builtinId="0"/>
  </cellStyles>
  <dxfs count="10"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7A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FBE8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B3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542880</xdr:colOff>
      <xdr:row>0</xdr:row>
      <xdr:rowOff>31680</xdr:rowOff>
    </xdr:from>
    <xdr:to>
      <xdr:col>14</xdr:col>
      <xdr:colOff>1037520</xdr:colOff>
      <xdr:row>0</xdr:row>
      <xdr:rowOff>526320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243240" y="31680"/>
          <a:ext cx="49464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276120</xdr:colOff>
      <xdr:row>0</xdr:row>
      <xdr:rowOff>31680</xdr:rowOff>
    </xdr:from>
    <xdr:to>
      <xdr:col>16</xdr:col>
      <xdr:colOff>770760</xdr:colOff>
      <xdr:row>0</xdr:row>
      <xdr:rowOff>526320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500880" y="31680"/>
          <a:ext cx="49464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409680</xdr:colOff>
      <xdr:row>0</xdr:row>
      <xdr:rowOff>31680</xdr:rowOff>
    </xdr:from>
    <xdr:to>
      <xdr:col>12</xdr:col>
      <xdr:colOff>904320</xdr:colOff>
      <xdr:row>0</xdr:row>
      <xdr:rowOff>526320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475720" y="31680"/>
          <a:ext cx="49464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5"/>
  <sheetViews>
    <sheetView showGridLines="0"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8.7109375" defaultRowHeight="15" x14ac:dyDescent="0.25"/>
  <cols>
    <col min="1" max="1" width="5" customWidth="1"/>
    <col min="2" max="2" width="30" customWidth="1"/>
    <col min="3" max="3" width="13" customWidth="1"/>
    <col min="4" max="4" width="7" customWidth="1"/>
    <col min="5" max="5" width="11" customWidth="1"/>
    <col min="6" max="6" width="14" customWidth="1"/>
    <col min="7" max="7" width="8" customWidth="1"/>
    <col min="8" max="8" width="13" customWidth="1"/>
    <col min="9" max="9" width="9" customWidth="1"/>
    <col min="10" max="10" width="13" customWidth="1"/>
    <col min="11" max="11" width="9" customWidth="1"/>
    <col min="12" max="12" width="13" customWidth="1"/>
    <col min="13" max="13" width="11" customWidth="1"/>
    <col min="14" max="14" width="10" customWidth="1"/>
    <col min="15" max="15" width="16" customWidth="1"/>
    <col min="16" max="16" width="3" customWidth="1"/>
    <col min="17" max="18" width="6" hidden="1" customWidth="1"/>
    <col min="19" max="19" width="9" hidden="1" customWidth="1"/>
    <col min="20" max="20" width="6" hidden="1" customWidth="1"/>
  </cols>
  <sheetData>
    <row r="1" spans="1:20" ht="43.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20" ht="7.5" customHeight="1" x14ac:dyDescent="0.25"/>
    <row r="3" spans="1:20" ht="19.5" customHeight="1" x14ac:dyDescent="0.25">
      <c r="B3" s="8" t="s">
        <v>1</v>
      </c>
      <c r="C3" s="5"/>
      <c r="D3" s="5"/>
      <c r="E3" s="5"/>
      <c r="F3" s="5"/>
      <c r="H3" s="4" t="s">
        <v>2</v>
      </c>
      <c r="I3" s="4"/>
      <c r="J3" s="5"/>
      <c r="K3" s="5"/>
      <c r="L3" s="5"/>
      <c r="M3" s="5"/>
      <c r="N3" s="10" t="s">
        <v>3</v>
      </c>
      <c r="O3" s="11">
        <v>46341</v>
      </c>
    </row>
    <row r="4" spans="1:20" ht="19.5" customHeight="1" x14ac:dyDescent="0.25">
      <c r="B4" s="8" t="s">
        <v>4</v>
      </c>
      <c r="C4" s="5"/>
      <c r="D4" s="5"/>
      <c r="E4" s="5"/>
      <c r="F4" s="5"/>
      <c r="H4" s="4" t="s">
        <v>5</v>
      </c>
      <c r="I4" s="4"/>
      <c r="J4" s="5"/>
      <c r="K4" s="5"/>
      <c r="L4" s="5"/>
      <c r="M4" s="5"/>
      <c r="N4" s="10" t="s">
        <v>6</v>
      </c>
      <c r="O4" s="9"/>
    </row>
    <row r="5" spans="1:20" ht="15.75" customHeight="1" x14ac:dyDescent="0.25">
      <c r="B5" s="12" t="s">
        <v>7</v>
      </c>
    </row>
    <row r="6" spans="1:20" ht="27.75" customHeight="1" x14ac:dyDescent="0.25">
      <c r="B6" s="13" t="s">
        <v>8</v>
      </c>
      <c r="C6" s="14" t="s">
        <v>9</v>
      </c>
      <c r="D6" s="15"/>
      <c r="E6" s="14" t="s">
        <v>10</v>
      </c>
      <c r="F6" s="14" t="s">
        <v>11</v>
      </c>
      <c r="G6" s="14" t="s">
        <v>12</v>
      </c>
      <c r="H6" s="14" t="s">
        <v>13</v>
      </c>
      <c r="I6" s="14" t="s">
        <v>14</v>
      </c>
      <c r="J6" s="14" t="s">
        <v>15</v>
      </c>
      <c r="K6" s="15"/>
      <c r="L6" s="14" t="s">
        <v>16</v>
      </c>
      <c r="M6" s="15"/>
      <c r="N6" s="3" t="s">
        <v>17</v>
      </c>
      <c r="O6" s="3"/>
    </row>
    <row r="7" spans="1:20" ht="24" customHeight="1" x14ac:dyDescent="0.25">
      <c r="B7" s="16">
        <f>COUNTA(B10:B41)</f>
        <v>0</v>
      </c>
      <c r="C7" s="17">
        <f>COUNTA(Teams!B10:B23)+COUNTA(Teams!B31:B36)</f>
        <v>0</v>
      </c>
      <c r="D7" s="18"/>
      <c r="E7" s="17">
        <f>G42+Teams!K24+Teams!K37</f>
        <v>0</v>
      </c>
      <c r="F7" s="17">
        <f>I42+Teams!M24</f>
        <v>0</v>
      </c>
      <c r="G7" s="17">
        <f>K42+Teams!O24</f>
        <v>0</v>
      </c>
      <c r="H7" s="17">
        <f>M42</f>
        <v>0</v>
      </c>
      <c r="I7" s="17">
        <f>N42</f>
        <v>0</v>
      </c>
      <c r="J7" s="19">
        <f>O42</f>
        <v>0</v>
      </c>
      <c r="K7" s="18"/>
      <c r="L7" s="19">
        <f>Teams!Q24+Teams!Q37</f>
        <v>0</v>
      </c>
      <c r="M7" s="18"/>
      <c r="N7" s="2">
        <f>J7+L7</f>
        <v>0</v>
      </c>
      <c r="O7" s="2"/>
    </row>
    <row r="8" spans="1:20" ht="15.75" customHeight="1" x14ac:dyDescent="0.25">
      <c r="B8" s="20" t="s">
        <v>18</v>
      </c>
    </row>
    <row r="9" spans="1:20" ht="33.75" customHeight="1" x14ac:dyDescent="0.25">
      <c r="A9" s="21" t="s">
        <v>19</v>
      </c>
      <c r="B9" s="21" t="s">
        <v>20</v>
      </c>
      <c r="C9" s="21" t="s">
        <v>21</v>
      </c>
      <c r="D9" s="21" t="s">
        <v>22</v>
      </c>
      <c r="E9" s="21" t="s">
        <v>23</v>
      </c>
      <c r="F9" s="21" t="s">
        <v>24</v>
      </c>
      <c r="G9" s="21" t="s">
        <v>10</v>
      </c>
      <c r="H9" s="21" t="s">
        <v>25</v>
      </c>
      <c r="I9" s="21" t="s">
        <v>26</v>
      </c>
      <c r="J9" s="21" t="s">
        <v>27</v>
      </c>
      <c r="K9" s="21" t="s">
        <v>28</v>
      </c>
      <c r="L9" s="21" t="s">
        <v>29</v>
      </c>
      <c r="M9" s="21" t="s">
        <v>30</v>
      </c>
      <c r="N9" s="21" t="s">
        <v>14</v>
      </c>
      <c r="O9" s="21" t="s">
        <v>31</v>
      </c>
    </row>
    <row r="10" spans="1:20" ht="18" customHeight="1" x14ac:dyDescent="0.25">
      <c r="A10" s="22">
        <v>1</v>
      </c>
      <c r="B10" s="9"/>
      <c r="C10" s="23"/>
      <c r="D10" s="24" t="str">
        <f t="shared" ref="D10:D41" si="0">IF(C10="","",IFERROR(DATEDIF(C10,$O$3,"Y"),"?"))</f>
        <v/>
      </c>
      <c r="E10" s="25"/>
      <c r="F10" s="25"/>
      <c r="G10" s="26"/>
      <c r="H10" s="27" t="str">
        <f>IF(G10&lt;&gt;"X","",IF(OR($S10="",$T10=""),IF(AND(ISNUMBER(D10),D10&gt;17),"Alter über 17","Angaben fehlen"),IFERROR(IF(ISNUMBER(INDEX(Kategorien!$D$8:$E$23,MATCH($S10,Kategorien!$A$8:$A$23,0),$T10)),INDEX(Kategorien!$D$8:$E$23,MATCH($S10,Kategorien!$A$8:$A$23,0),$T10),"nicht vorgesehen"),"Angaben fehlen")))</f>
        <v/>
      </c>
      <c r="I10" s="26"/>
      <c r="J10" s="27" t="str">
        <f>IF(I10&lt;&gt;"X","",IF(OR($S10="",$T10=""),IF(AND(ISNUMBER(D10),D10&gt;17),"Alter über 17","Angaben fehlen"),IFERROR(IF(ISNUMBER(INDEX(Kategorien!$F$8:$G$23,MATCH($S10,Kategorien!$A$8:$A$23,0),$T10)),INDEX(Kategorien!$F$8:$G$23,MATCH($S10,Kategorien!$A$8:$A$23,0),$T10),"nicht vorgesehen"),"Angaben fehlen")))</f>
        <v/>
      </c>
      <c r="K10" s="26"/>
      <c r="L10" s="27" t="str">
        <f>IF(K10&lt;&gt;"X","",IF(OR($S10="",$T10=""),IF(AND(ISNUMBER(D10),D10&gt;17),"Alter über 17","Angaben fehlen"),IFERROR(IF(ISNUMBER(INDEX(Kategorien!$H$8:$I$23,MATCH($S10,Kategorien!$A$8:$A$23,0),$T10)),INDEX(Kategorien!$H$8:$I$23,MATCH($S10,Kategorien!$A$8:$A$23,0),$T10),"nicht vorgesehen"),"Angaben fehlen")))</f>
        <v/>
      </c>
      <c r="M10" s="26"/>
      <c r="N10" s="26"/>
      <c r="O10" s="28" t="str">
        <f>IF(((G10="X")+(I10="X")+(K10="X"))=0,"",Kategorien!$D$3*((G10="X")+(I10="X")+(K10="X")))</f>
        <v/>
      </c>
      <c r="Q10" s="29" t="str">
        <f t="shared" ref="Q10:Q41" si="1">IF(ISNUMBER(D10),IF(D10&lt;=7,1,IF(D10&lt;=9,2,IF(D10&lt;=11,3,IF(D10&lt;=13,4,IF(D10&lt;=15,5,IF(D10&lt;=17,6,"")))))),"")</f>
        <v/>
      </c>
      <c r="R10" s="29" t="str">
        <f t="shared" ref="R10:R41" si="2">IF(F10="","",IF(RIGHT(F10,3)="Dan",3,IF(VALUE(LEFT(F10,FIND(".",F10)-1))&gt;=8,1,IF(VALUE(LEFT(F10,FIND(".",F10)-1))&gt;=4,2,3))))</f>
        <v/>
      </c>
      <c r="S10" s="29" t="str">
        <f t="shared" ref="S10:S41" si="3">IF(AND(ISNUMBER(Q10),ISNUMBER(R10)),"A"&amp;Q10&amp;"K"&amp;IF(AND(R10=3,Q10&lt;=2),2,R10),"")</f>
        <v/>
      </c>
      <c r="T10" s="29" t="str">
        <f t="shared" ref="T10:T41" si="4">IF(E10="Jungen",1,IF(E10="Mädchen",2,""))</f>
        <v/>
      </c>
    </row>
    <row r="11" spans="1:20" ht="18" customHeight="1" x14ac:dyDescent="0.25">
      <c r="A11" s="22">
        <v>2</v>
      </c>
      <c r="B11" s="9"/>
      <c r="C11" s="23"/>
      <c r="D11" s="24" t="str">
        <f t="shared" si="0"/>
        <v/>
      </c>
      <c r="E11" s="25"/>
      <c r="F11" s="25"/>
      <c r="G11" s="26"/>
      <c r="H11" s="27" t="str">
        <f>IF(G11&lt;&gt;"X","",IF(OR($S11="",$T11=""),IF(AND(ISNUMBER(D11),D11&gt;17),"Alter über 17","Angaben fehlen"),IFERROR(IF(ISNUMBER(INDEX(Kategorien!$D$8:$E$23,MATCH($S11,Kategorien!$A$8:$A$23,0),$T11)),INDEX(Kategorien!$D$8:$E$23,MATCH($S11,Kategorien!$A$8:$A$23,0),$T11),"nicht vorgesehen"),"Angaben fehlen")))</f>
        <v/>
      </c>
      <c r="I11" s="26"/>
      <c r="J11" s="27" t="str">
        <f>IF(I11&lt;&gt;"X","",IF(OR($S11="",$T11=""),IF(AND(ISNUMBER(D11),D11&gt;17),"Alter über 17","Angaben fehlen"),IFERROR(IF(ISNUMBER(INDEX(Kategorien!$F$8:$G$23,MATCH($S11,Kategorien!$A$8:$A$23,0),$T11)),INDEX(Kategorien!$F$8:$G$23,MATCH($S11,Kategorien!$A$8:$A$23,0),$T11),"nicht vorgesehen"),"Angaben fehlen")))</f>
        <v/>
      </c>
      <c r="K11" s="26"/>
      <c r="L11" s="27" t="str">
        <f>IF(K11&lt;&gt;"X","",IF(OR($S11="",$T11=""),IF(AND(ISNUMBER(D11),D11&gt;17),"Alter über 17","Angaben fehlen"),IFERROR(IF(ISNUMBER(INDEX(Kategorien!$H$8:$I$23,MATCH($S11,Kategorien!$A$8:$A$23,0),$T11)),INDEX(Kategorien!$H$8:$I$23,MATCH($S11,Kategorien!$A$8:$A$23,0),$T11),"nicht vorgesehen"),"Angaben fehlen")))</f>
        <v/>
      </c>
      <c r="M11" s="26"/>
      <c r="N11" s="26"/>
      <c r="O11" s="28" t="str">
        <f>IF(((G11="X")+(I11="X")+(K11="X"))=0,"",Kategorien!$D$3*((G11="X")+(I11="X")+(K11="X")))</f>
        <v/>
      </c>
      <c r="Q11" s="29" t="str">
        <f t="shared" si="1"/>
        <v/>
      </c>
      <c r="R11" s="29" t="str">
        <f t="shared" si="2"/>
        <v/>
      </c>
      <c r="S11" s="29" t="str">
        <f t="shared" si="3"/>
        <v/>
      </c>
      <c r="T11" s="29" t="str">
        <f t="shared" si="4"/>
        <v/>
      </c>
    </row>
    <row r="12" spans="1:20" ht="18" customHeight="1" x14ac:dyDescent="0.25">
      <c r="A12" s="22">
        <v>3</v>
      </c>
      <c r="B12" s="9"/>
      <c r="C12" s="23"/>
      <c r="D12" s="24" t="str">
        <f t="shared" si="0"/>
        <v/>
      </c>
      <c r="E12" s="25"/>
      <c r="F12" s="25"/>
      <c r="G12" s="26"/>
      <c r="H12" s="27" t="str">
        <f>IF(G12&lt;&gt;"X","",IF(OR($S12="",$T12=""),IF(AND(ISNUMBER(D12),D12&gt;17),"Alter über 17","Angaben fehlen"),IFERROR(IF(ISNUMBER(INDEX(Kategorien!$D$8:$E$23,MATCH($S12,Kategorien!$A$8:$A$23,0),$T12)),INDEX(Kategorien!$D$8:$E$23,MATCH($S12,Kategorien!$A$8:$A$23,0),$T12),"nicht vorgesehen"),"Angaben fehlen")))</f>
        <v/>
      </c>
      <c r="I12" s="26"/>
      <c r="J12" s="27" t="str">
        <f>IF(I12&lt;&gt;"X","",IF(OR($S12="",$T12=""),IF(AND(ISNUMBER(D12),D12&gt;17),"Alter über 17","Angaben fehlen"),IFERROR(IF(ISNUMBER(INDEX(Kategorien!$F$8:$G$23,MATCH($S12,Kategorien!$A$8:$A$23,0),$T12)),INDEX(Kategorien!$F$8:$G$23,MATCH($S12,Kategorien!$A$8:$A$23,0),$T12),"nicht vorgesehen"),"Angaben fehlen")))</f>
        <v/>
      </c>
      <c r="K12" s="26"/>
      <c r="L12" s="27" t="str">
        <f>IF(K12&lt;&gt;"X","",IF(OR($S12="",$T12=""),IF(AND(ISNUMBER(D12),D12&gt;17),"Alter über 17","Angaben fehlen"),IFERROR(IF(ISNUMBER(INDEX(Kategorien!$H$8:$I$23,MATCH($S12,Kategorien!$A$8:$A$23,0),$T12)),INDEX(Kategorien!$H$8:$I$23,MATCH($S12,Kategorien!$A$8:$A$23,0),$T12),"nicht vorgesehen"),"Angaben fehlen")))</f>
        <v/>
      </c>
      <c r="M12" s="26"/>
      <c r="N12" s="26"/>
      <c r="O12" s="28" t="str">
        <f>IF(((G12="X")+(I12="X")+(K12="X"))=0,"",Kategorien!$D$3*((G12="X")+(I12="X")+(K12="X")))</f>
        <v/>
      </c>
      <c r="Q12" s="29" t="str">
        <f t="shared" si="1"/>
        <v/>
      </c>
      <c r="R12" s="29" t="str">
        <f t="shared" si="2"/>
        <v/>
      </c>
      <c r="S12" s="29" t="str">
        <f t="shared" si="3"/>
        <v/>
      </c>
      <c r="T12" s="29" t="str">
        <f t="shared" si="4"/>
        <v/>
      </c>
    </row>
    <row r="13" spans="1:20" ht="18" customHeight="1" x14ac:dyDescent="0.25">
      <c r="A13" s="22">
        <v>4</v>
      </c>
      <c r="B13" s="9"/>
      <c r="C13" s="23"/>
      <c r="D13" s="24" t="str">
        <f t="shared" si="0"/>
        <v/>
      </c>
      <c r="E13" s="25"/>
      <c r="F13" s="25"/>
      <c r="G13" s="26"/>
      <c r="H13" s="27" t="str">
        <f>IF(G13&lt;&gt;"X","",IF(OR($S13="",$T13=""),IF(AND(ISNUMBER(D13),D13&gt;17),"Alter über 17","Angaben fehlen"),IFERROR(IF(ISNUMBER(INDEX(Kategorien!$D$8:$E$23,MATCH($S13,Kategorien!$A$8:$A$23,0),$T13)),INDEX(Kategorien!$D$8:$E$23,MATCH($S13,Kategorien!$A$8:$A$23,0),$T13),"nicht vorgesehen"),"Angaben fehlen")))</f>
        <v/>
      </c>
      <c r="I13" s="26"/>
      <c r="J13" s="27" t="str">
        <f>IF(I13&lt;&gt;"X","",IF(OR($S13="",$T13=""),IF(AND(ISNUMBER(D13),D13&gt;17),"Alter über 17","Angaben fehlen"),IFERROR(IF(ISNUMBER(INDEX(Kategorien!$F$8:$G$23,MATCH($S13,Kategorien!$A$8:$A$23,0),$T13)),INDEX(Kategorien!$F$8:$G$23,MATCH($S13,Kategorien!$A$8:$A$23,0),$T13),"nicht vorgesehen"),"Angaben fehlen")))</f>
        <v/>
      </c>
      <c r="K13" s="26"/>
      <c r="L13" s="27" t="str">
        <f>IF(K13&lt;&gt;"X","",IF(OR($S13="",$T13=""),IF(AND(ISNUMBER(D13),D13&gt;17),"Alter über 17","Angaben fehlen"),IFERROR(IF(ISNUMBER(INDEX(Kategorien!$H$8:$I$23,MATCH($S13,Kategorien!$A$8:$A$23,0),$T13)),INDEX(Kategorien!$H$8:$I$23,MATCH($S13,Kategorien!$A$8:$A$23,0),$T13),"nicht vorgesehen"),"Angaben fehlen")))</f>
        <v/>
      </c>
      <c r="M13" s="26"/>
      <c r="N13" s="26"/>
      <c r="O13" s="28" t="str">
        <f>IF(((G13="X")+(I13="X")+(K13="X"))=0,"",Kategorien!$D$3*((G13="X")+(I13="X")+(K13="X")))</f>
        <v/>
      </c>
      <c r="Q13" s="29" t="str">
        <f t="shared" si="1"/>
        <v/>
      </c>
      <c r="R13" s="29" t="str">
        <f t="shared" si="2"/>
        <v/>
      </c>
      <c r="S13" s="29" t="str">
        <f t="shared" si="3"/>
        <v/>
      </c>
      <c r="T13" s="29" t="str">
        <f t="shared" si="4"/>
        <v/>
      </c>
    </row>
    <row r="14" spans="1:20" ht="18" customHeight="1" x14ac:dyDescent="0.25">
      <c r="A14" s="22">
        <v>5</v>
      </c>
      <c r="B14" s="9"/>
      <c r="C14" s="23"/>
      <c r="D14" s="24" t="str">
        <f t="shared" si="0"/>
        <v/>
      </c>
      <c r="E14" s="25"/>
      <c r="F14" s="25"/>
      <c r="G14" s="26"/>
      <c r="H14" s="27" t="str">
        <f>IF(G14&lt;&gt;"X","",IF(OR($S14="",$T14=""),IF(AND(ISNUMBER(D14),D14&gt;17),"Alter über 17","Angaben fehlen"),IFERROR(IF(ISNUMBER(INDEX(Kategorien!$D$8:$E$23,MATCH($S14,Kategorien!$A$8:$A$23,0),$T14)),INDEX(Kategorien!$D$8:$E$23,MATCH($S14,Kategorien!$A$8:$A$23,0),$T14),"nicht vorgesehen"),"Angaben fehlen")))</f>
        <v/>
      </c>
      <c r="I14" s="26"/>
      <c r="J14" s="27" t="str">
        <f>IF(I14&lt;&gt;"X","",IF(OR($S14="",$T14=""),IF(AND(ISNUMBER(D14),D14&gt;17),"Alter über 17","Angaben fehlen"),IFERROR(IF(ISNUMBER(INDEX(Kategorien!$F$8:$G$23,MATCH($S14,Kategorien!$A$8:$A$23,0),$T14)),INDEX(Kategorien!$F$8:$G$23,MATCH($S14,Kategorien!$A$8:$A$23,0),$T14),"nicht vorgesehen"),"Angaben fehlen")))</f>
        <v/>
      </c>
      <c r="K14" s="26"/>
      <c r="L14" s="27" t="str">
        <f>IF(K14&lt;&gt;"X","",IF(OR($S14="",$T14=""),IF(AND(ISNUMBER(D14),D14&gt;17),"Alter über 17","Angaben fehlen"),IFERROR(IF(ISNUMBER(INDEX(Kategorien!$H$8:$I$23,MATCH($S14,Kategorien!$A$8:$A$23,0),$T14)),INDEX(Kategorien!$H$8:$I$23,MATCH($S14,Kategorien!$A$8:$A$23,0),$T14),"nicht vorgesehen"),"Angaben fehlen")))</f>
        <v/>
      </c>
      <c r="M14" s="26"/>
      <c r="N14" s="26"/>
      <c r="O14" s="28" t="str">
        <f>IF(((G14="X")+(I14="X")+(K14="X"))=0,"",Kategorien!$D$3*((G14="X")+(I14="X")+(K14="X")))</f>
        <v/>
      </c>
      <c r="Q14" s="29" t="str">
        <f t="shared" si="1"/>
        <v/>
      </c>
      <c r="R14" s="29" t="str">
        <f t="shared" si="2"/>
        <v/>
      </c>
      <c r="S14" s="29" t="str">
        <f t="shared" si="3"/>
        <v/>
      </c>
      <c r="T14" s="29" t="str">
        <f t="shared" si="4"/>
        <v/>
      </c>
    </row>
    <row r="15" spans="1:20" ht="18" customHeight="1" x14ac:dyDescent="0.25">
      <c r="A15" s="22">
        <v>6</v>
      </c>
      <c r="B15" s="9"/>
      <c r="C15" s="23"/>
      <c r="D15" s="24" t="str">
        <f t="shared" si="0"/>
        <v/>
      </c>
      <c r="E15" s="25"/>
      <c r="F15" s="25"/>
      <c r="G15" s="26"/>
      <c r="H15" s="27" t="str">
        <f>IF(G15&lt;&gt;"X","",IF(OR($S15="",$T15=""),IF(AND(ISNUMBER(D15),D15&gt;17),"Alter über 17","Angaben fehlen"),IFERROR(IF(ISNUMBER(INDEX(Kategorien!$D$8:$E$23,MATCH($S15,Kategorien!$A$8:$A$23,0),$T15)),INDEX(Kategorien!$D$8:$E$23,MATCH($S15,Kategorien!$A$8:$A$23,0),$T15),"nicht vorgesehen"),"Angaben fehlen")))</f>
        <v/>
      </c>
      <c r="I15" s="26"/>
      <c r="J15" s="27" t="str">
        <f>IF(I15&lt;&gt;"X","",IF(OR($S15="",$T15=""),IF(AND(ISNUMBER(D15),D15&gt;17),"Alter über 17","Angaben fehlen"),IFERROR(IF(ISNUMBER(INDEX(Kategorien!$F$8:$G$23,MATCH($S15,Kategorien!$A$8:$A$23,0),$T15)),INDEX(Kategorien!$F$8:$G$23,MATCH($S15,Kategorien!$A$8:$A$23,0),$T15),"nicht vorgesehen"),"Angaben fehlen")))</f>
        <v/>
      </c>
      <c r="K15" s="26"/>
      <c r="L15" s="27" t="str">
        <f>IF(K15&lt;&gt;"X","",IF(OR($S15="",$T15=""),IF(AND(ISNUMBER(D15),D15&gt;17),"Alter über 17","Angaben fehlen"),IFERROR(IF(ISNUMBER(INDEX(Kategorien!$H$8:$I$23,MATCH($S15,Kategorien!$A$8:$A$23,0),$T15)),INDEX(Kategorien!$H$8:$I$23,MATCH($S15,Kategorien!$A$8:$A$23,0),$T15),"nicht vorgesehen"),"Angaben fehlen")))</f>
        <v/>
      </c>
      <c r="M15" s="26"/>
      <c r="N15" s="26"/>
      <c r="O15" s="28" t="str">
        <f>IF(((G15="X")+(I15="X")+(K15="X"))=0,"",Kategorien!$D$3*((G15="X")+(I15="X")+(K15="X")))</f>
        <v/>
      </c>
      <c r="Q15" s="29" t="str">
        <f t="shared" si="1"/>
        <v/>
      </c>
      <c r="R15" s="29" t="str">
        <f t="shared" si="2"/>
        <v/>
      </c>
      <c r="S15" s="29" t="str">
        <f t="shared" si="3"/>
        <v/>
      </c>
      <c r="T15" s="29" t="str">
        <f t="shared" si="4"/>
        <v/>
      </c>
    </row>
    <row r="16" spans="1:20" ht="18" customHeight="1" x14ac:dyDescent="0.25">
      <c r="A16" s="22">
        <v>7</v>
      </c>
      <c r="B16" s="9"/>
      <c r="C16" s="23"/>
      <c r="D16" s="24" t="str">
        <f t="shared" si="0"/>
        <v/>
      </c>
      <c r="E16" s="25"/>
      <c r="F16" s="25"/>
      <c r="G16" s="26"/>
      <c r="H16" s="27" t="str">
        <f>IF(G16&lt;&gt;"X","",IF(OR($S16="",$T16=""),IF(AND(ISNUMBER(D16),D16&gt;17),"Alter über 17","Angaben fehlen"),IFERROR(IF(ISNUMBER(INDEX(Kategorien!$D$8:$E$23,MATCH($S16,Kategorien!$A$8:$A$23,0),$T16)),INDEX(Kategorien!$D$8:$E$23,MATCH($S16,Kategorien!$A$8:$A$23,0),$T16),"nicht vorgesehen"),"Angaben fehlen")))</f>
        <v/>
      </c>
      <c r="I16" s="26"/>
      <c r="J16" s="27" t="str">
        <f>IF(I16&lt;&gt;"X","",IF(OR($S16="",$T16=""),IF(AND(ISNUMBER(D16),D16&gt;17),"Alter über 17","Angaben fehlen"),IFERROR(IF(ISNUMBER(INDEX(Kategorien!$F$8:$G$23,MATCH($S16,Kategorien!$A$8:$A$23,0),$T16)),INDEX(Kategorien!$F$8:$G$23,MATCH($S16,Kategorien!$A$8:$A$23,0),$T16),"nicht vorgesehen"),"Angaben fehlen")))</f>
        <v/>
      </c>
      <c r="K16" s="26"/>
      <c r="L16" s="27" t="str">
        <f>IF(K16&lt;&gt;"X","",IF(OR($S16="",$T16=""),IF(AND(ISNUMBER(D16),D16&gt;17),"Alter über 17","Angaben fehlen"),IFERROR(IF(ISNUMBER(INDEX(Kategorien!$H$8:$I$23,MATCH($S16,Kategorien!$A$8:$A$23,0),$T16)),INDEX(Kategorien!$H$8:$I$23,MATCH($S16,Kategorien!$A$8:$A$23,0),$T16),"nicht vorgesehen"),"Angaben fehlen")))</f>
        <v/>
      </c>
      <c r="M16" s="26"/>
      <c r="N16" s="26"/>
      <c r="O16" s="28" t="str">
        <f>IF(((G16="X")+(I16="X")+(K16="X"))=0,"",Kategorien!$D$3*((G16="X")+(I16="X")+(K16="X")))</f>
        <v/>
      </c>
      <c r="Q16" s="29" t="str">
        <f t="shared" si="1"/>
        <v/>
      </c>
      <c r="R16" s="29" t="str">
        <f t="shared" si="2"/>
        <v/>
      </c>
      <c r="S16" s="29" t="str">
        <f t="shared" si="3"/>
        <v/>
      </c>
      <c r="T16" s="29" t="str">
        <f t="shared" si="4"/>
        <v/>
      </c>
    </row>
    <row r="17" spans="1:20" ht="18" customHeight="1" x14ac:dyDescent="0.25">
      <c r="A17" s="22">
        <v>8</v>
      </c>
      <c r="B17" s="9"/>
      <c r="C17" s="23"/>
      <c r="D17" s="24" t="str">
        <f t="shared" si="0"/>
        <v/>
      </c>
      <c r="E17" s="25"/>
      <c r="F17" s="25"/>
      <c r="G17" s="26"/>
      <c r="H17" s="27" t="str">
        <f>IF(G17&lt;&gt;"X","",IF(OR($S17="",$T17=""),IF(AND(ISNUMBER(D17),D17&gt;17),"Alter über 17","Angaben fehlen"),IFERROR(IF(ISNUMBER(INDEX(Kategorien!$D$8:$E$23,MATCH($S17,Kategorien!$A$8:$A$23,0),$T17)),INDEX(Kategorien!$D$8:$E$23,MATCH($S17,Kategorien!$A$8:$A$23,0),$T17),"nicht vorgesehen"),"Angaben fehlen")))</f>
        <v/>
      </c>
      <c r="I17" s="26"/>
      <c r="J17" s="27" t="str">
        <f>IF(I17&lt;&gt;"X","",IF(OR($S17="",$T17=""),IF(AND(ISNUMBER(D17),D17&gt;17),"Alter über 17","Angaben fehlen"),IFERROR(IF(ISNUMBER(INDEX(Kategorien!$F$8:$G$23,MATCH($S17,Kategorien!$A$8:$A$23,0),$T17)),INDEX(Kategorien!$F$8:$G$23,MATCH($S17,Kategorien!$A$8:$A$23,0),$T17),"nicht vorgesehen"),"Angaben fehlen")))</f>
        <v/>
      </c>
      <c r="K17" s="26"/>
      <c r="L17" s="27" t="str">
        <f>IF(K17&lt;&gt;"X","",IF(OR($S17="",$T17=""),IF(AND(ISNUMBER(D17),D17&gt;17),"Alter über 17","Angaben fehlen"),IFERROR(IF(ISNUMBER(INDEX(Kategorien!$H$8:$I$23,MATCH($S17,Kategorien!$A$8:$A$23,0),$T17)),INDEX(Kategorien!$H$8:$I$23,MATCH($S17,Kategorien!$A$8:$A$23,0),$T17),"nicht vorgesehen"),"Angaben fehlen")))</f>
        <v/>
      </c>
      <c r="M17" s="26"/>
      <c r="N17" s="26"/>
      <c r="O17" s="28" t="str">
        <f>IF(((G17="X")+(I17="X")+(K17="X"))=0,"",Kategorien!$D$3*((G17="X")+(I17="X")+(K17="X")))</f>
        <v/>
      </c>
      <c r="Q17" s="29" t="str">
        <f t="shared" si="1"/>
        <v/>
      </c>
      <c r="R17" s="29" t="str">
        <f t="shared" si="2"/>
        <v/>
      </c>
      <c r="S17" s="29" t="str">
        <f t="shared" si="3"/>
        <v/>
      </c>
      <c r="T17" s="29" t="str">
        <f t="shared" si="4"/>
        <v/>
      </c>
    </row>
    <row r="18" spans="1:20" ht="18" customHeight="1" x14ac:dyDescent="0.25">
      <c r="A18" s="22">
        <v>9</v>
      </c>
      <c r="B18" s="9"/>
      <c r="C18" s="23"/>
      <c r="D18" s="24" t="str">
        <f t="shared" si="0"/>
        <v/>
      </c>
      <c r="E18" s="25"/>
      <c r="F18" s="25"/>
      <c r="G18" s="26"/>
      <c r="H18" s="27" t="str">
        <f>IF(G18&lt;&gt;"X","",IF(OR($S18="",$T18=""),IF(AND(ISNUMBER(D18),D18&gt;17),"Alter über 17","Angaben fehlen"),IFERROR(IF(ISNUMBER(INDEX(Kategorien!$D$8:$E$23,MATCH($S18,Kategorien!$A$8:$A$23,0),$T18)),INDEX(Kategorien!$D$8:$E$23,MATCH($S18,Kategorien!$A$8:$A$23,0),$T18),"nicht vorgesehen"),"Angaben fehlen")))</f>
        <v/>
      </c>
      <c r="I18" s="26"/>
      <c r="J18" s="27" t="str">
        <f>IF(I18&lt;&gt;"X","",IF(OR($S18="",$T18=""),IF(AND(ISNUMBER(D18),D18&gt;17),"Alter über 17","Angaben fehlen"),IFERROR(IF(ISNUMBER(INDEX(Kategorien!$F$8:$G$23,MATCH($S18,Kategorien!$A$8:$A$23,0),$T18)),INDEX(Kategorien!$F$8:$G$23,MATCH($S18,Kategorien!$A$8:$A$23,0),$T18),"nicht vorgesehen"),"Angaben fehlen")))</f>
        <v/>
      </c>
      <c r="K18" s="26"/>
      <c r="L18" s="27" t="str">
        <f>IF(K18&lt;&gt;"X","",IF(OR($S18="",$T18=""),IF(AND(ISNUMBER(D18),D18&gt;17),"Alter über 17","Angaben fehlen"),IFERROR(IF(ISNUMBER(INDEX(Kategorien!$H$8:$I$23,MATCH($S18,Kategorien!$A$8:$A$23,0),$T18)),INDEX(Kategorien!$H$8:$I$23,MATCH($S18,Kategorien!$A$8:$A$23,0),$T18),"nicht vorgesehen"),"Angaben fehlen")))</f>
        <v/>
      </c>
      <c r="M18" s="26"/>
      <c r="N18" s="26"/>
      <c r="O18" s="28" t="str">
        <f>IF(((G18="X")+(I18="X")+(K18="X"))=0,"",Kategorien!$D$3*((G18="X")+(I18="X")+(K18="X")))</f>
        <v/>
      </c>
      <c r="Q18" s="29" t="str">
        <f t="shared" si="1"/>
        <v/>
      </c>
      <c r="R18" s="29" t="str">
        <f t="shared" si="2"/>
        <v/>
      </c>
      <c r="S18" s="29" t="str">
        <f t="shared" si="3"/>
        <v/>
      </c>
      <c r="T18" s="29" t="str">
        <f t="shared" si="4"/>
        <v/>
      </c>
    </row>
    <row r="19" spans="1:20" ht="18" customHeight="1" x14ac:dyDescent="0.25">
      <c r="A19" s="22">
        <v>10</v>
      </c>
      <c r="B19" s="9"/>
      <c r="C19" s="23"/>
      <c r="D19" s="24" t="str">
        <f t="shared" si="0"/>
        <v/>
      </c>
      <c r="E19" s="25"/>
      <c r="F19" s="25"/>
      <c r="G19" s="26"/>
      <c r="H19" s="27" t="str">
        <f>IF(G19&lt;&gt;"X","",IF(OR($S19="",$T19=""),IF(AND(ISNUMBER(D19),D19&gt;17),"Alter über 17","Angaben fehlen"),IFERROR(IF(ISNUMBER(INDEX(Kategorien!$D$8:$E$23,MATCH($S19,Kategorien!$A$8:$A$23,0),$T19)),INDEX(Kategorien!$D$8:$E$23,MATCH($S19,Kategorien!$A$8:$A$23,0),$T19),"nicht vorgesehen"),"Angaben fehlen")))</f>
        <v/>
      </c>
      <c r="I19" s="26"/>
      <c r="J19" s="27" t="str">
        <f>IF(I19&lt;&gt;"X","",IF(OR($S19="",$T19=""),IF(AND(ISNUMBER(D19),D19&gt;17),"Alter über 17","Angaben fehlen"),IFERROR(IF(ISNUMBER(INDEX(Kategorien!$F$8:$G$23,MATCH($S19,Kategorien!$A$8:$A$23,0),$T19)),INDEX(Kategorien!$F$8:$G$23,MATCH($S19,Kategorien!$A$8:$A$23,0),$T19),"nicht vorgesehen"),"Angaben fehlen")))</f>
        <v/>
      </c>
      <c r="K19" s="26"/>
      <c r="L19" s="27" t="str">
        <f>IF(K19&lt;&gt;"X","",IF(OR($S19="",$T19=""),IF(AND(ISNUMBER(D19),D19&gt;17),"Alter über 17","Angaben fehlen"),IFERROR(IF(ISNUMBER(INDEX(Kategorien!$H$8:$I$23,MATCH($S19,Kategorien!$A$8:$A$23,0),$T19)),INDEX(Kategorien!$H$8:$I$23,MATCH($S19,Kategorien!$A$8:$A$23,0),$T19),"nicht vorgesehen"),"Angaben fehlen")))</f>
        <v/>
      </c>
      <c r="M19" s="26"/>
      <c r="N19" s="26"/>
      <c r="O19" s="28" t="str">
        <f>IF(((G19="X")+(I19="X")+(K19="X"))=0,"",Kategorien!$D$3*((G19="X")+(I19="X")+(K19="X")))</f>
        <v/>
      </c>
      <c r="Q19" s="29" t="str">
        <f t="shared" si="1"/>
        <v/>
      </c>
      <c r="R19" s="29" t="str">
        <f t="shared" si="2"/>
        <v/>
      </c>
      <c r="S19" s="29" t="str">
        <f t="shared" si="3"/>
        <v/>
      </c>
      <c r="T19" s="29" t="str">
        <f t="shared" si="4"/>
        <v/>
      </c>
    </row>
    <row r="20" spans="1:20" ht="18" customHeight="1" x14ac:dyDescent="0.25">
      <c r="A20" s="22">
        <v>11</v>
      </c>
      <c r="B20" s="9"/>
      <c r="C20" s="23"/>
      <c r="D20" s="24" t="str">
        <f t="shared" si="0"/>
        <v/>
      </c>
      <c r="E20" s="25"/>
      <c r="F20" s="25"/>
      <c r="G20" s="26"/>
      <c r="H20" s="27" t="str">
        <f>IF(G20&lt;&gt;"X","",IF(OR($S20="",$T20=""),IF(AND(ISNUMBER(D20),D20&gt;17),"Alter über 17","Angaben fehlen"),IFERROR(IF(ISNUMBER(INDEX(Kategorien!$D$8:$E$23,MATCH($S20,Kategorien!$A$8:$A$23,0),$T20)),INDEX(Kategorien!$D$8:$E$23,MATCH($S20,Kategorien!$A$8:$A$23,0),$T20),"nicht vorgesehen"),"Angaben fehlen")))</f>
        <v/>
      </c>
      <c r="I20" s="26"/>
      <c r="J20" s="27" t="str">
        <f>IF(I20&lt;&gt;"X","",IF(OR($S20="",$T20=""),IF(AND(ISNUMBER(D20),D20&gt;17),"Alter über 17","Angaben fehlen"),IFERROR(IF(ISNUMBER(INDEX(Kategorien!$F$8:$G$23,MATCH($S20,Kategorien!$A$8:$A$23,0),$T20)),INDEX(Kategorien!$F$8:$G$23,MATCH($S20,Kategorien!$A$8:$A$23,0),$T20),"nicht vorgesehen"),"Angaben fehlen")))</f>
        <v/>
      </c>
      <c r="K20" s="26"/>
      <c r="L20" s="27" t="str">
        <f>IF(K20&lt;&gt;"X","",IF(OR($S20="",$T20=""),IF(AND(ISNUMBER(D20),D20&gt;17),"Alter über 17","Angaben fehlen"),IFERROR(IF(ISNUMBER(INDEX(Kategorien!$H$8:$I$23,MATCH($S20,Kategorien!$A$8:$A$23,0),$T20)),INDEX(Kategorien!$H$8:$I$23,MATCH($S20,Kategorien!$A$8:$A$23,0),$T20),"nicht vorgesehen"),"Angaben fehlen")))</f>
        <v/>
      </c>
      <c r="M20" s="26"/>
      <c r="N20" s="26"/>
      <c r="O20" s="28" t="str">
        <f>IF(((G20="X")+(I20="X")+(K20="X"))=0,"",Kategorien!$D$3*((G20="X")+(I20="X")+(K20="X")))</f>
        <v/>
      </c>
      <c r="Q20" s="29" t="str">
        <f t="shared" si="1"/>
        <v/>
      </c>
      <c r="R20" s="29" t="str">
        <f t="shared" si="2"/>
        <v/>
      </c>
      <c r="S20" s="29" t="str">
        <f t="shared" si="3"/>
        <v/>
      </c>
      <c r="T20" s="29" t="str">
        <f t="shared" si="4"/>
        <v/>
      </c>
    </row>
    <row r="21" spans="1:20" ht="18" customHeight="1" x14ac:dyDescent="0.25">
      <c r="A21" s="22">
        <v>12</v>
      </c>
      <c r="B21" s="9"/>
      <c r="C21" s="23"/>
      <c r="D21" s="24" t="str">
        <f t="shared" si="0"/>
        <v/>
      </c>
      <c r="E21" s="25"/>
      <c r="F21" s="25"/>
      <c r="G21" s="26"/>
      <c r="H21" s="27" t="str">
        <f>IF(G21&lt;&gt;"X","",IF(OR($S21="",$T21=""),IF(AND(ISNUMBER(D21),D21&gt;17),"Alter über 17","Angaben fehlen"),IFERROR(IF(ISNUMBER(INDEX(Kategorien!$D$8:$E$23,MATCH($S21,Kategorien!$A$8:$A$23,0),$T21)),INDEX(Kategorien!$D$8:$E$23,MATCH($S21,Kategorien!$A$8:$A$23,0),$T21),"nicht vorgesehen"),"Angaben fehlen")))</f>
        <v/>
      </c>
      <c r="I21" s="26"/>
      <c r="J21" s="27" t="str">
        <f>IF(I21&lt;&gt;"X","",IF(OR($S21="",$T21=""),IF(AND(ISNUMBER(D21),D21&gt;17),"Alter über 17","Angaben fehlen"),IFERROR(IF(ISNUMBER(INDEX(Kategorien!$F$8:$G$23,MATCH($S21,Kategorien!$A$8:$A$23,0),$T21)),INDEX(Kategorien!$F$8:$G$23,MATCH($S21,Kategorien!$A$8:$A$23,0),$T21),"nicht vorgesehen"),"Angaben fehlen")))</f>
        <v/>
      </c>
      <c r="K21" s="26"/>
      <c r="L21" s="27" t="str">
        <f>IF(K21&lt;&gt;"X","",IF(OR($S21="",$T21=""),IF(AND(ISNUMBER(D21),D21&gt;17),"Alter über 17","Angaben fehlen"),IFERROR(IF(ISNUMBER(INDEX(Kategorien!$H$8:$I$23,MATCH($S21,Kategorien!$A$8:$A$23,0),$T21)),INDEX(Kategorien!$H$8:$I$23,MATCH($S21,Kategorien!$A$8:$A$23,0),$T21),"nicht vorgesehen"),"Angaben fehlen")))</f>
        <v/>
      </c>
      <c r="M21" s="26"/>
      <c r="N21" s="26"/>
      <c r="O21" s="28" t="str">
        <f>IF(((G21="X")+(I21="X")+(K21="X"))=0,"",Kategorien!$D$3*((G21="X")+(I21="X")+(K21="X")))</f>
        <v/>
      </c>
      <c r="Q21" s="29" t="str">
        <f t="shared" si="1"/>
        <v/>
      </c>
      <c r="R21" s="29" t="str">
        <f t="shared" si="2"/>
        <v/>
      </c>
      <c r="S21" s="29" t="str">
        <f t="shared" si="3"/>
        <v/>
      </c>
      <c r="T21" s="29" t="str">
        <f t="shared" si="4"/>
        <v/>
      </c>
    </row>
    <row r="22" spans="1:20" ht="18" customHeight="1" x14ac:dyDescent="0.25">
      <c r="A22" s="22">
        <v>13</v>
      </c>
      <c r="B22" s="9"/>
      <c r="C22" s="23"/>
      <c r="D22" s="24" t="str">
        <f t="shared" si="0"/>
        <v/>
      </c>
      <c r="E22" s="25"/>
      <c r="F22" s="25"/>
      <c r="G22" s="26"/>
      <c r="H22" s="27" t="str">
        <f>IF(G22&lt;&gt;"X","",IF(OR($S22="",$T22=""),IF(AND(ISNUMBER(D22),D22&gt;17),"Alter über 17","Angaben fehlen"),IFERROR(IF(ISNUMBER(INDEX(Kategorien!$D$8:$E$23,MATCH($S22,Kategorien!$A$8:$A$23,0),$T22)),INDEX(Kategorien!$D$8:$E$23,MATCH($S22,Kategorien!$A$8:$A$23,0),$T22),"nicht vorgesehen"),"Angaben fehlen")))</f>
        <v/>
      </c>
      <c r="I22" s="26"/>
      <c r="J22" s="27" t="str">
        <f>IF(I22&lt;&gt;"X","",IF(OR($S22="",$T22=""),IF(AND(ISNUMBER(D22),D22&gt;17),"Alter über 17","Angaben fehlen"),IFERROR(IF(ISNUMBER(INDEX(Kategorien!$F$8:$G$23,MATCH($S22,Kategorien!$A$8:$A$23,0),$T22)),INDEX(Kategorien!$F$8:$G$23,MATCH($S22,Kategorien!$A$8:$A$23,0),$T22),"nicht vorgesehen"),"Angaben fehlen")))</f>
        <v/>
      </c>
      <c r="K22" s="26"/>
      <c r="L22" s="27" t="str">
        <f>IF(K22&lt;&gt;"X","",IF(OR($S22="",$T22=""),IF(AND(ISNUMBER(D22),D22&gt;17),"Alter über 17","Angaben fehlen"),IFERROR(IF(ISNUMBER(INDEX(Kategorien!$H$8:$I$23,MATCH($S22,Kategorien!$A$8:$A$23,0),$T22)),INDEX(Kategorien!$H$8:$I$23,MATCH($S22,Kategorien!$A$8:$A$23,0),$T22),"nicht vorgesehen"),"Angaben fehlen")))</f>
        <v/>
      </c>
      <c r="M22" s="26"/>
      <c r="N22" s="26"/>
      <c r="O22" s="28" t="str">
        <f>IF(((G22="X")+(I22="X")+(K22="X"))=0,"",Kategorien!$D$3*((G22="X")+(I22="X")+(K22="X")))</f>
        <v/>
      </c>
      <c r="Q22" s="29" t="str">
        <f t="shared" si="1"/>
        <v/>
      </c>
      <c r="R22" s="29" t="str">
        <f t="shared" si="2"/>
        <v/>
      </c>
      <c r="S22" s="29" t="str">
        <f t="shared" si="3"/>
        <v/>
      </c>
      <c r="T22" s="29" t="str">
        <f t="shared" si="4"/>
        <v/>
      </c>
    </row>
    <row r="23" spans="1:20" ht="18" customHeight="1" x14ac:dyDescent="0.25">
      <c r="A23" s="22">
        <v>14</v>
      </c>
      <c r="B23" s="9"/>
      <c r="C23" s="23"/>
      <c r="D23" s="24" t="str">
        <f t="shared" si="0"/>
        <v/>
      </c>
      <c r="E23" s="25"/>
      <c r="F23" s="25"/>
      <c r="G23" s="26"/>
      <c r="H23" s="27" t="str">
        <f>IF(G23&lt;&gt;"X","",IF(OR($S23="",$T23=""),IF(AND(ISNUMBER(D23),D23&gt;17),"Alter über 17","Angaben fehlen"),IFERROR(IF(ISNUMBER(INDEX(Kategorien!$D$8:$E$23,MATCH($S23,Kategorien!$A$8:$A$23,0),$T23)),INDEX(Kategorien!$D$8:$E$23,MATCH($S23,Kategorien!$A$8:$A$23,0),$T23),"nicht vorgesehen"),"Angaben fehlen")))</f>
        <v/>
      </c>
      <c r="I23" s="26"/>
      <c r="J23" s="27" t="str">
        <f>IF(I23&lt;&gt;"X","",IF(OR($S23="",$T23=""),IF(AND(ISNUMBER(D23),D23&gt;17),"Alter über 17","Angaben fehlen"),IFERROR(IF(ISNUMBER(INDEX(Kategorien!$F$8:$G$23,MATCH($S23,Kategorien!$A$8:$A$23,0),$T23)),INDEX(Kategorien!$F$8:$G$23,MATCH($S23,Kategorien!$A$8:$A$23,0),$T23),"nicht vorgesehen"),"Angaben fehlen")))</f>
        <v/>
      </c>
      <c r="K23" s="26"/>
      <c r="L23" s="27" t="str">
        <f>IF(K23&lt;&gt;"X","",IF(OR($S23="",$T23=""),IF(AND(ISNUMBER(D23),D23&gt;17),"Alter über 17","Angaben fehlen"),IFERROR(IF(ISNUMBER(INDEX(Kategorien!$H$8:$I$23,MATCH($S23,Kategorien!$A$8:$A$23,0),$T23)),INDEX(Kategorien!$H$8:$I$23,MATCH($S23,Kategorien!$A$8:$A$23,0),$T23),"nicht vorgesehen"),"Angaben fehlen")))</f>
        <v/>
      </c>
      <c r="M23" s="26"/>
      <c r="N23" s="26"/>
      <c r="O23" s="28" t="str">
        <f>IF(((G23="X")+(I23="X")+(K23="X"))=0,"",Kategorien!$D$3*((G23="X")+(I23="X")+(K23="X")))</f>
        <v/>
      </c>
      <c r="Q23" s="29" t="str">
        <f t="shared" si="1"/>
        <v/>
      </c>
      <c r="R23" s="29" t="str">
        <f t="shared" si="2"/>
        <v/>
      </c>
      <c r="S23" s="29" t="str">
        <f t="shared" si="3"/>
        <v/>
      </c>
      <c r="T23" s="29" t="str">
        <f t="shared" si="4"/>
        <v/>
      </c>
    </row>
    <row r="24" spans="1:20" ht="18" customHeight="1" x14ac:dyDescent="0.25">
      <c r="A24" s="22">
        <v>15</v>
      </c>
      <c r="B24" s="9"/>
      <c r="C24" s="23"/>
      <c r="D24" s="24" t="str">
        <f t="shared" si="0"/>
        <v/>
      </c>
      <c r="E24" s="25"/>
      <c r="F24" s="25"/>
      <c r="G24" s="26"/>
      <c r="H24" s="27" t="str">
        <f>IF(G24&lt;&gt;"X","",IF(OR($S24="",$T24=""),IF(AND(ISNUMBER(D24),D24&gt;17),"Alter über 17","Angaben fehlen"),IFERROR(IF(ISNUMBER(INDEX(Kategorien!$D$8:$E$23,MATCH($S24,Kategorien!$A$8:$A$23,0),$T24)),INDEX(Kategorien!$D$8:$E$23,MATCH($S24,Kategorien!$A$8:$A$23,0),$T24),"nicht vorgesehen"),"Angaben fehlen")))</f>
        <v/>
      </c>
      <c r="I24" s="26"/>
      <c r="J24" s="27" t="str">
        <f>IF(I24&lt;&gt;"X","",IF(OR($S24="",$T24=""),IF(AND(ISNUMBER(D24),D24&gt;17),"Alter über 17","Angaben fehlen"),IFERROR(IF(ISNUMBER(INDEX(Kategorien!$F$8:$G$23,MATCH($S24,Kategorien!$A$8:$A$23,0),$T24)),INDEX(Kategorien!$F$8:$G$23,MATCH($S24,Kategorien!$A$8:$A$23,0),$T24),"nicht vorgesehen"),"Angaben fehlen")))</f>
        <v/>
      </c>
      <c r="K24" s="26"/>
      <c r="L24" s="27" t="str">
        <f>IF(K24&lt;&gt;"X","",IF(OR($S24="",$T24=""),IF(AND(ISNUMBER(D24),D24&gt;17),"Alter über 17","Angaben fehlen"),IFERROR(IF(ISNUMBER(INDEX(Kategorien!$H$8:$I$23,MATCH($S24,Kategorien!$A$8:$A$23,0),$T24)),INDEX(Kategorien!$H$8:$I$23,MATCH($S24,Kategorien!$A$8:$A$23,0),$T24),"nicht vorgesehen"),"Angaben fehlen")))</f>
        <v/>
      </c>
      <c r="M24" s="26"/>
      <c r="N24" s="26"/>
      <c r="O24" s="28" t="str">
        <f>IF(((G24="X")+(I24="X")+(K24="X"))=0,"",Kategorien!$D$3*((G24="X")+(I24="X")+(K24="X")))</f>
        <v/>
      </c>
      <c r="Q24" s="29" t="str">
        <f t="shared" si="1"/>
        <v/>
      </c>
      <c r="R24" s="29" t="str">
        <f t="shared" si="2"/>
        <v/>
      </c>
      <c r="S24" s="29" t="str">
        <f t="shared" si="3"/>
        <v/>
      </c>
      <c r="T24" s="29" t="str">
        <f t="shared" si="4"/>
        <v/>
      </c>
    </row>
    <row r="25" spans="1:20" ht="18" customHeight="1" x14ac:dyDescent="0.25">
      <c r="A25" s="22">
        <v>16</v>
      </c>
      <c r="B25" s="9"/>
      <c r="C25" s="23"/>
      <c r="D25" s="24" t="str">
        <f t="shared" si="0"/>
        <v/>
      </c>
      <c r="E25" s="25"/>
      <c r="F25" s="25"/>
      <c r="G25" s="26"/>
      <c r="H25" s="27" t="str">
        <f>IF(G25&lt;&gt;"X","",IF(OR($S25="",$T25=""),IF(AND(ISNUMBER(D25),D25&gt;17),"Alter über 17","Angaben fehlen"),IFERROR(IF(ISNUMBER(INDEX(Kategorien!$D$8:$E$23,MATCH($S25,Kategorien!$A$8:$A$23,0),$T25)),INDEX(Kategorien!$D$8:$E$23,MATCH($S25,Kategorien!$A$8:$A$23,0),$T25),"nicht vorgesehen"),"Angaben fehlen")))</f>
        <v/>
      </c>
      <c r="I25" s="26"/>
      <c r="J25" s="27" t="str">
        <f>IF(I25&lt;&gt;"X","",IF(OR($S25="",$T25=""),IF(AND(ISNUMBER(D25),D25&gt;17),"Alter über 17","Angaben fehlen"),IFERROR(IF(ISNUMBER(INDEX(Kategorien!$F$8:$G$23,MATCH($S25,Kategorien!$A$8:$A$23,0),$T25)),INDEX(Kategorien!$F$8:$G$23,MATCH($S25,Kategorien!$A$8:$A$23,0),$T25),"nicht vorgesehen"),"Angaben fehlen")))</f>
        <v/>
      </c>
      <c r="K25" s="26"/>
      <c r="L25" s="27" t="str">
        <f>IF(K25&lt;&gt;"X","",IF(OR($S25="",$T25=""),IF(AND(ISNUMBER(D25),D25&gt;17),"Alter über 17","Angaben fehlen"),IFERROR(IF(ISNUMBER(INDEX(Kategorien!$H$8:$I$23,MATCH($S25,Kategorien!$A$8:$A$23,0),$T25)),INDEX(Kategorien!$H$8:$I$23,MATCH($S25,Kategorien!$A$8:$A$23,0),$T25),"nicht vorgesehen"),"Angaben fehlen")))</f>
        <v/>
      </c>
      <c r="M25" s="26"/>
      <c r="N25" s="26"/>
      <c r="O25" s="28" t="str">
        <f>IF(((G25="X")+(I25="X")+(K25="X"))=0,"",Kategorien!$D$3*((G25="X")+(I25="X")+(K25="X")))</f>
        <v/>
      </c>
      <c r="Q25" s="29" t="str">
        <f t="shared" si="1"/>
        <v/>
      </c>
      <c r="R25" s="29" t="str">
        <f t="shared" si="2"/>
        <v/>
      </c>
      <c r="S25" s="29" t="str">
        <f t="shared" si="3"/>
        <v/>
      </c>
      <c r="T25" s="29" t="str">
        <f t="shared" si="4"/>
        <v/>
      </c>
    </row>
    <row r="26" spans="1:20" ht="18" customHeight="1" x14ac:dyDescent="0.25">
      <c r="A26" s="22">
        <v>17</v>
      </c>
      <c r="B26" s="9"/>
      <c r="C26" s="23"/>
      <c r="D26" s="24" t="str">
        <f t="shared" si="0"/>
        <v/>
      </c>
      <c r="E26" s="25"/>
      <c r="F26" s="25"/>
      <c r="G26" s="26"/>
      <c r="H26" s="27" t="str">
        <f>IF(G26&lt;&gt;"X","",IF(OR($S26="",$T26=""),IF(AND(ISNUMBER(D26),D26&gt;17),"Alter über 17","Angaben fehlen"),IFERROR(IF(ISNUMBER(INDEX(Kategorien!$D$8:$E$23,MATCH($S26,Kategorien!$A$8:$A$23,0),$T26)),INDEX(Kategorien!$D$8:$E$23,MATCH($S26,Kategorien!$A$8:$A$23,0),$T26),"nicht vorgesehen"),"Angaben fehlen")))</f>
        <v/>
      </c>
      <c r="I26" s="26"/>
      <c r="J26" s="27" t="str">
        <f>IF(I26&lt;&gt;"X","",IF(OR($S26="",$T26=""),IF(AND(ISNUMBER(D26),D26&gt;17),"Alter über 17","Angaben fehlen"),IFERROR(IF(ISNUMBER(INDEX(Kategorien!$F$8:$G$23,MATCH($S26,Kategorien!$A$8:$A$23,0),$T26)),INDEX(Kategorien!$F$8:$G$23,MATCH($S26,Kategorien!$A$8:$A$23,0),$T26),"nicht vorgesehen"),"Angaben fehlen")))</f>
        <v/>
      </c>
      <c r="K26" s="26"/>
      <c r="L26" s="27" t="str">
        <f>IF(K26&lt;&gt;"X","",IF(OR($S26="",$T26=""),IF(AND(ISNUMBER(D26),D26&gt;17),"Alter über 17","Angaben fehlen"),IFERROR(IF(ISNUMBER(INDEX(Kategorien!$H$8:$I$23,MATCH($S26,Kategorien!$A$8:$A$23,0),$T26)),INDEX(Kategorien!$H$8:$I$23,MATCH($S26,Kategorien!$A$8:$A$23,0),$T26),"nicht vorgesehen"),"Angaben fehlen")))</f>
        <v/>
      </c>
      <c r="M26" s="26"/>
      <c r="N26" s="26"/>
      <c r="O26" s="28" t="str">
        <f>IF(((G26="X")+(I26="X")+(K26="X"))=0,"",Kategorien!$D$3*((G26="X")+(I26="X")+(K26="X")))</f>
        <v/>
      </c>
      <c r="Q26" s="29" t="str">
        <f t="shared" si="1"/>
        <v/>
      </c>
      <c r="R26" s="29" t="str">
        <f t="shared" si="2"/>
        <v/>
      </c>
      <c r="S26" s="29" t="str">
        <f t="shared" si="3"/>
        <v/>
      </c>
      <c r="T26" s="29" t="str">
        <f t="shared" si="4"/>
        <v/>
      </c>
    </row>
    <row r="27" spans="1:20" ht="18" customHeight="1" x14ac:dyDescent="0.25">
      <c r="A27" s="22">
        <v>18</v>
      </c>
      <c r="B27" s="9"/>
      <c r="C27" s="23"/>
      <c r="D27" s="24" t="str">
        <f t="shared" si="0"/>
        <v/>
      </c>
      <c r="E27" s="25"/>
      <c r="F27" s="25"/>
      <c r="G27" s="26"/>
      <c r="H27" s="27" t="str">
        <f>IF(G27&lt;&gt;"X","",IF(OR($S27="",$T27=""),IF(AND(ISNUMBER(D27),D27&gt;17),"Alter über 17","Angaben fehlen"),IFERROR(IF(ISNUMBER(INDEX(Kategorien!$D$8:$E$23,MATCH($S27,Kategorien!$A$8:$A$23,0),$T27)),INDEX(Kategorien!$D$8:$E$23,MATCH($S27,Kategorien!$A$8:$A$23,0),$T27),"nicht vorgesehen"),"Angaben fehlen")))</f>
        <v/>
      </c>
      <c r="I27" s="26"/>
      <c r="J27" s="27" t="str">
        <f>IF(I27&lt;&gt;"X","",IF(OR($S27="",$T27=""),IF(AND(ISNUMBER(D27),D27&gt;17),"Alter über 17","Angaben fehlen"),IFERROR(IF(ISNUMBER(INDEX(Kategorien!$F$8:$G$23,MATCH($S27,Kategorien!$A$8:$A$23,0),$T27)),INDEX(Kategorien!$F$8:$G$23,MATCH($S27,Kategorien!$A$8:$A$23,0),$T27),"nicht vorgesehen"),"Angaben fehlen")))</f>
        <v/>
      </c>
      <c r="K27" s="26"/>
      <c r="L27" s="27" t="str">
        <f>IF(K27&lt;&gt;"X","",IF(OR($S27="",$T27=""),IF(AND(ISNUMBER(D27),D27&gt;17),"Alter über 17","Angaben fehlen"),IFERROR(IF(ISNUMBER(INDEX(Kategorien!$H$8:$I$23,MATCH($S27,Kategorien!$A$8:$A$23,0),$T27)),INDEX(Kategorien!$H$8:$I$23,MATCH($S27,Kategorien!$A$8:$A$23,0),$T27),"nicht vorgesehen"),"Angaben fehlen")))</f>
        <v/>
      </c>
      <c r="M27" s="26"/>
      <c r="N27" s="26"/>
      <c r="O27" s="28" t="str">
        <f>IF(((G27="X")+(I27="X")+(K27="X"))=0,"",Kategorien!$D$3*((G27="X")+(I27="X")+(K27="X")))</f>
        <v/>
      </c>
      <c r="Q27" s="29" t="str">
        <f t="shared" si="1"/>
        <v/>
      </c>
      <c r="R27" s="29" t="str">
        <f t="shared" si="2"/>
        <v/>
      </c>
      <c r="S27" s="29" t="str">
        <f t="shared" si="3"/>
        <v/>
      </c>
      <c r="T27" s="29" t="str">
        <f t="shared" si="4"/>
        <v/>
      </c>
    </row>
    <row r="28" spans="1:20" ht="18" customHeight="1" x14ac:dyDescent="0.25">
      <c r="A28" s="22">
        <v>19</v>
      </c>
      <c r="B28" s="9"/>
      <c r="C28" s="23"/>
      <c r="D28" s="24" t="str">
        <f t="shared" si="0"/>
        <v/>
      </c>
      <c r="E28" s="25"/>
      <c r="F28" s="25"/>
      <c r="G28" s="26"/>
      <c r="H28" s="27" t="str">
        <f>IF(G28&lt;&gt;"X","",IF(OR($S28="",$T28=""),IF(AND(ISNUMBER(D28),D28&gt;17),"Alter über 17","Angaben fehlen"),IFERROR(IF(ISNUMBER(INDEX(Kategorien!$D$8:$E$23,MATCH($S28,Kategorien!$A$8:$A$23,0),$T28)),INDEX(Kategorien!$D$8:$E$23,MATCH($S28,Kategorien!$A$8:$A$23,0),$T28),"nicht vorgesehen"),"Angaben fehlen")))</f>
        <v/>
      </c>
      <c r="I28" s="26"/>
      <c r="J28" s="27" t="str">
        <f>IF(I28&lt;&gt;"X","",IF(OR($S28="",$T28=""),IF(AND(ISNUMBER(D28),D28&gt;17),"Alter über 17","Angaben fehlen"),IFERROR(IF(ISNUMBER(INDEX(Kategorien!$F$8:$G$23,MATCH($S28,Kategorien!$A$8:$A$23,0),$T28)),INDEX(Kategorien!$F$8:$G$23,MATCH($S28,Kategorien!$A$8:$A$23,0),$T28),"nicht vorgesehen"),"Angaben fehlen")))</f>
        <v/>
      </c>
      <c r="K28" s="26"/>
      <c r="L28" s="27" t="str">
        <f>IF(K28&lt;&gt;"X","",IF(OR($S28="",$T28=""),IF(AND(ISNUMBER(D28),D28&gt;17),"Alter über 17","Angaben fehlen"),IFERROR(IF(ISNUMBER(INDEX(Kategorien!$H$8:$I$23,MATCH($S28,Kategorien!$A$8:$A$23,0),$T28)),INDEX(Kategorien!$H$8:$I$23,MATCH($S28,Kategorien!$A$8:$A$23,0),$T28),"nicht vorgesehen"),"Angaben fehlen")))</f>
        <v/>
      </c>
      <c r="M28" s="26"/>
      <c r="N28" s="26"/>
      <c r="O28" s="28" t="str">
        <f>IF(((G28="X")+(I28="X")+(K28="X"))=0,"",Kategorien!$D$3*((G28="X")+(I28="X")+(K28="X")))</f>
        <v/>
      </c>
      <c r="Q28" s="29" t="str">
        <f t="shared" si="1"/>
        <v/>
      </c>
      <c r="R28" s="29" t="str">
        <f t="shared" si="2"/>
        <v/>
      </c>
      <c r="S28" s="29" t="str">
        <f t="shared" si="3"/>
        <v/>
      </c>
      <c r="T28" s="29" t="str">
        <f t="shared" si="4"/>
        <v/>
      </c>
    </row>
    <row r="29" spans="1:20" ht="18" customHeight="1" x14ac:dyDescent="0.25">
      <c r="A29" s="22">
        <v>20</v>
      </c>
      <c r="B29" s="9"/>
      <c r="C29" s="23"/>
      <c r="D29" s="24" t="str">
        <f t="shared" si="0"/>
        <v/>
      </c>
      <c r="E29" s="25"/>
      <c r="F29" s="25"/>
      <c r="G29" s="26"/>
      <c r="H29" s="27" t="str">
        <f>IF(G29&lt;&gt;"X","",IF(OR($S29="",$T29=""),IF(AND(ISNUMBER(D29),D29&gt;17),"Alter über 17","Angaben fehlen"),IFERROR(IF(ISNUMBER(INDEX(Kategorien!$D$8:$E$23,MATCH($S29,Kategorien!$A$8:$A$23,0),$T29)),INDEX(Kategorien!$D$8:$E$23,MATCH($S29,Kategorien!$A$8:$A$23,0),$T29),"nicht vorgesehen"),"Angaben fehlen")))</f>
        <v/>
      </c>
      <c r="I29" s="26"/>
      <c r="J29" s="27" t="str">
        <f>IF(I29&lt;&gt;"X","",IF(OR($S29="",$T29=""),IF(AND(ISNUMBER(D29),D29&gt;17),"Alter über 17","Angaben fehlen"),IFERROR(IF(ISNUMBER(INDEX(Kategorien!$F$8:$G$23,MATCH($S29,Kategorien!$A$8:$A$23,0),$T29)),INDEX(Kategorien!$F$8:$G$23,MATCH($S29,Kategorien!$A$8:$A$23,0),$T29),"nicht vorgesehen"),"Angaben fehlen")))</f>
        <v/>
      </c>
      <c r="K29" s="26"/>
      <c r="L29" s="27" t="str">
        <f>IF(K29&lt;&gt;"X","",IF(OR($S29="",$T29=""),IF(AND(ISNUMBER(D29),D29&gt;17),"Alter über 17","Angaben fehlen"),IFERROR(IF(ISNUMBER(INDEX(Kategorien!$H$8:$I$23,MATCH($S29,Kategorien!$A$8:$A$23,0),$T29)),INDEX(Kategorien!$H$8:$I$23,MATCH($S29,Kategorien!$A$8:$A$23,0),$T29),"nicht vorgesehen"),"Angaben fehlen")))</f>
        <v/>
      </c>
      <c r="M29" s="26"/>
      <c r="N29" s="26"/>
      <c r="O29" s="28" t="str">
        <f>IF(((G29="X")+(I29="X")+(K29="X"))=0,"",Kategorien!$D$3*((G29="X")+(I29="X")+(K29="X")))</f>
        <v/>
      </c>
      <c r="Q29" s="29" t="str">
        <f t="shared" si="1"/>
        <v/>
      </c>
      <c r="R29" s="29" t="str">
        <f t="shared" si="2"/>
        <v/>
      </c>
      <c r="S29" s="29" t="str">
        <f t="shared" si="3"/>
        <v/>
      </c>
      <c r="T29" s="29" t="str">
        <f t="shared" si="4"/>
        <v/>
      </c>
    </row>
    <row r="30" spans="1:20" ht="18" customHeight="1" x14ac:dyDescent="0.25">
      <c r="A30" s="22">
        <v>21</v>
      </c>
      <c r="B30" s="9"/>
      <c r="C30" s="23"/>
      <c r="D30" s="24" t="str">
        <f t="shared" si="0"/>
        <v/>
      </c>
      <c r="E30" s="25"/>
      <c r="F30" s="25"/>
      <c r="G30" s="26"/>
      <c r="H30" s="27" t="str">
        <f>IF(G30&lt;&gt;"X","",IF(OR($S30="",$T30=""),IF(AND(ISNUMBER(D30),D30&gt;17),"Alter über 17","Angaben fehlen"),IFERROR(IF(ISNUMBER(INDEX(Kategorien!$D$8:$E$23,MATCH($S30,Kategorien!$A$8:$A$23,0),$T30)),INDEX(Kategorien!$D$8:$E$23,MATCH($S30,Kategorien!$A$8:$A$23,0),$T30),"nicht vorgesehen"),"Angaben fehlen")))</f>
        <v/>
      </c>
      <c r="I30" s="26"/>
      <c r="J30" s="27" t="str">
        <f>IF(I30&lt;&gt;"X","",IF(OR($S30="",$T30=""),IF(AND(ISNUMBER(D30),D30&gt;17),"Alter über 17","Angaben fehlen"),IFERROR(IF(ISNUMBER(INDEX(Kategorien!$F$8:$G$23,MATCH($S30,Kategorien!$A$8:$A$23,0),$T30)),INDEX(Kategorien!$F$8:$G$23,MATCH($S30,Kategorien!$A$8:$A$23,0),$T30),"nicht vorgesehen"),"Angaben fehlen")))</f>
        <v/>
      </c>
      <c r="K30" s="26"/>
      <c r="L30" s="27" t="str">
        <f>IF(K30&lt;&gt;"X","",IF(OR($S30="",$T30=""),IF(AND(ISNUMBER(D30),D30&gt;17),"Alter über 17","Angaben fehlen"),IFERROR(IF(ISNUMBER(INDEX(Kategorien!$H$8:$I$23,MATCH($S30,Kategorien!$A$8:$A$23,0),$T30)),INDEX(Kategorien!$H$8:$I$23,MATCH($S30,Kategorien!$A$8:$A$23,0),$T30),"nicht vorgesehen"),"Angaben fehlen")))</f>
        <v/>
      </c>
      <c r="M30" s="26"/>
      <c r="N30" s="26"/>
      <c r="O30" s="28" t="str">
        <f>IF(((G30="X")+(I30="X")+(K30="X"))=0,"",Kategorien!$D$3*((G30="X")+(I30="X")+(K30="X")))</f>
        <v/>
      </c>
      <c r="Q30" s="29" t="str">
        <f t="shared" si="1"/>
        <v/>
      </c>
      <c r="R30" s="29" t="str">
        <f t="shared" si="2"/>
        <v/>
      </c>
      <c r="S30" s="29" t="str">
        <f t="shared" si="3"/>
        <v/>
      </c>
      <c r="T30" s="29" t="str">
        <f t="shared" si="4"/>
        <v/>
      </c>
    </row>
    <row r="31" spans="1:20" ht="18" customHeight="1" x14ac:dyDescent="0.25">
      <c r="A31" s="22">
        <v>22</v>
      </c>
      <c r="B31" s="9"/>
      <c r="C31" s="23"/>
      <c r="D31" s="24" t="str">
        <f t="shared" si="0"/>
        <v/>
      </c>
      <c r="E31" s="25"/>
      <c r="F31" s="25"/>
      <c r="G31" s="26"/>
      <c r="H31" s="27" t="str">
        <f>IF(G31&lt;&gt;"X","",IF(OR($S31="",$T31=""),IF(AND(ISNUMBER(D31),D31&gt;17),"Alter über 17","Angaben fehlen"),IFERROR(IF(ISNUMBER(INDEX(Kategorien!$D$8:$E$23,MATCH($S31,Kategorien!$A$8:$A$23,0),$T31)),INDEX(Kategorien!$D$8:$E$23,MATCH($S31,Kategorien!$A$8:$A$23,0),$T31),"nicht vorgesehen"),"Angaben fehlen")))</f>
        <v/>
      </c>
      <c r="I31" s="26"/>
      <c r="J31" s="27" t="str">
        <f>IF(I31&lt;&gt;"X","",IF(OR($S31="",$T31=""),IF(AND(ISNUMBER(D31),D31&gt;17),"Alter über 17","Angaben fehlen"),IFERROR(IF(ISNUMBER(INDEX(Kategorien!$F$8:$G$23,MATCH($S31,Kategorien!$A$8:$A$23,0),$T31)),INDEX(Kategorien!$F$8:$G$23,MATCH($S31,Kategorien!$A$8:$A$23,0),$T31),"nicht vorgesehen"),"Angaben fehlen")))</f>
        <v/>
      </c>
      <c r="K31" s="26"/>
      <c r="L31" s="27" t="str">
        <f>IF(K31&lt;&gt;"X","",IF(OR($S31="",$T31=""),IF(AND(ISNUMBER(D31),D31&gt;17),"Alter über 17","Angaben fehlen"),IFERROR(IF(ISNUMBER(INDEX(Kategorien!$H$8:$I$23,MATCH($S31,Kategorien!$A$8:$A$23,0),$T31)),INDEX(Kategorien!$H$8:$I$23,MATCH($S31,Kategorien!$A$8:$A$23,0),$T31),"nicht vorgesehen"),"Angaben fehlen")))</f>
        <v/>
      </c>
      <c r="M31" s="26"/>
      <c r="N31" s="26"/>
      <c r="O31" s="28" t="str">
        <f>IF(((G31="X")+(I31="X")+(K31="X"))=0,"",Kategorien!$D$3*((G31="X")+(I31="X")+(K31="X")))</f>
        <v/>
      </c>
      <c r="Q31" s="29" t="str">
        <f t="shared" si="1"/>
        <v/>
      </c>
      <c r="R31" s="29" t="str">
        <f t="shared" si="2"/>
        <v/>
      </c>
      <c r="S31" s="29" t="str">
        <f t="shared" si="3"/>
        <v/>
      </c>
      <c r="T31" s="29" t="str">
        <f t="shared" si="4"/>
        <v/>
      </c>
    </row>
    <row r="32" spans="1:20" ht="18" customHeight="1" x14ac:dyDescent="0.25">
      <c r="A32" s="22">
        <v>23</v>
      </c>
      <c r="B32" s="9"/>
      <c r="C32" s="23"/>
      <c r="D32" s="24" t="str">
        <f t="shared" si="0"/>
        <v/>
      </c>
      <c r="E32" s="25"/>
      <c r="F32" s="25"/>
      <c r="G32" s="26"/>
      <c r="H32" s="27" t="str">
        <f>IF(G32&lt;&gt;"X","",IF(OR($S32="",$T32=""),IF(AND(ISNUMBER(D32),D32&gt;17),"Alter über 17","Angaben fehlen"),IFERROR(IF(ISNUMBER(INDEX(Kategorien!$D$8:$E$23,MATCH($S32,Kategorien!$A$8:$A$23,0),$T32)),INDEX(Kategorien!$D$8:$E$23,MATCH($S32,Kategorien!$A$8:$A$23,0),$T32),"nicht vorgesehen"),"Angaben fehlen")))</f>
        <v/>
      </c>
      <c r="I32" s="26"/>
      <c r="J32" s="27" t="str">
        <f>IF(I32&lt;&gt;"X","",IF(OR($S32="",$T32=""),IF(AND(ISNUMBER(D32),D32&gt;17),"Alter über 17","Angaben fehlen"),IFERROR(IF(ISNUMBER(INDEX(Kategorien!$F$8:$G$23,MATCH($S32,Kategorien!$A$8:$A$23,0),$T32)),INDEX(Kategorien!$F$8:$G$23,MATCH($S32,Kategorien!$A$8:$A$23,0),$T32),"nicht vorgesehen"),"Angaben fehlen")))</f>
        <v/>
      </c>
      <c r="K32" s="26"/>
      <c r="L32" s="27" t="str">
        <f>IF(K32&lt;&gt;"X","",IF(OR($S32="",$T32=""),IF(AND(ISNUMBER(D32),D32&gt;17),"Alter über 17","Angaben fehlen"),IFERROR(IF(ISNUMBER(INDEX(Kategorien!$H$8:$I$23,MATCH($S32,Kategorien!$A$8:$A$23,0),$T32)),INDEX(Kategorien!$H$8:$I$23,MATCH($S32,Kategorien!$A$8:$A$23,0),$T32),"nicht vorgesehen"),"Angaben fehlen")))</f>
        <v/>
      </c>
      <c r="M32" s="26"/>
      <c r="N32" s="26"/>
      <c r="O32" s="28" t="str">
        <f>IF(((G32="X")+(I32="X")+(K32="X"))=0,"",Kategorien!$D$3*((G32="X")+(I32="X")+(K32="X")))</f>
        <v/>
      </c>
      <c r="Q32" s="29" t="str">
        <f t="shared" si="1"/>
        <v/>
      </c>
      <c r="R32" s="29" t="str">
        <f t="shared" si="2"/>
        <v/>
      </c>
      <c r="S32" s="29" t="str">
        <f t="shared" si="3"/>
        <v/>
      </c>
      <c r="T32" s="29" t="str">
        <f t="shared" si="4"/>
        <v/>
      </c>
    </row>
    <row r="33" spans="1:20" ht="18" customHeight="1" x14ac:dyDescent="0.25">
      <c r="A33" s="22">
        <v>24</v>
      </c>
      <c r="B33" s="9"/>
      <c r="C33" s="23"/>
      <c r="D33" s="24" t="str">
        <f t="shared" si="0"/>
        <v/>
      </c>
      <c r="E33" s="25"/>
      <c r="F33" s="25"/>
      <c r="G33" s="26"/>
      <c r="H33" s="27" t="str">
        <f>IF(G33&lt;&gt;"X","",IF(OR($S33="",$T33=""),IF(AND(ISNUMBER(D33),D33&gt;17),"Alter über 17","Angaben fehlen"),IFERROR(IF(ISNUMBER(INDEX(Kategorien!$D$8:$E$23,MATCH($S33,Kategorien!$A$8:$A$23,0),$T33)),INDEX(Kategorien!$D$8:$E$23,MATCH($S33,Kategorien!$A$8:$A$23,0),$T33),"nicht vorgesehen"),"Angaben fehlen")))</f>
        <v/>
      </c>
      <c r="I33" s="26"/>
      <c r="J33" s="27" t="str">
        <f>IF(I33&lt;&gt;"X","",IF(OR($S33="",$T33=""),IF(AND(ISNUMBER(D33),D33&gt;17),"Alter über 17","Angaben fehlen"),IFERROR(IF(ISNUMBER(INDEX(Kategorien!$F$8:$G$23,MATCH($S33,Kategorien!$A$8:$A$23,0),$T33)),INDEX(Kategorien!$F$8:$G$23,MATCH($S33,Kategorien!$A$8:$A$23,0),$T33),"nicht vorgesehen"),"Angaben fehlen")))</f>
        <v/>
      </c>
      <c r="K33" s="26"/>
      <c r="L33" s="27" t="str">
        <f>IF(K33&lt;&gt;"X","",IF(OR($S33="",$T33=""),IF(AND(ISNUMBER(D33),D33&gt;17),"Alter über 17","Angaben fehlen"),IFERROR(IF(ISNUMBER(INDEX(Kategorien!$H$8:$I$23,MATCH($S33,Kategorien!$A$8:$A$23,0),$T33)),INDEX(Kategorien!$H$8:$I$23,MATCH($S33,Kategorien!$A$8:$A$23,0),$T33),"nicht vorgesehen"),"Angaben fehlen")))</f>
        <v/>
      </c>
      <c r="M33" s="26"/>
      <c r="N33" s="26"/>
      <c r="O33" s="28" t="str">
        <f>IF(((G33="X")+(I33="X")+(K33="X"))=0,"",Kategorien!$D$3*((G33="X")+(I33="X")+(K33="X")))</f>
        <v/>
      </c>
      <c r="Q33" s="29" t="str">
        <f t="shared" si="1"/>
        <v/>
      </c>
      <c r="R33" s="29" t="str">
        <f t="shared" si="2"/>
        <v/>
      </c>
      <c r="S33" s="29" t="str">
        <f t="shared" si="3"/>
        <v/>
      </c>
      <c r="T33" s="29" t="str">
        <f t="shared" si="4"/>
        <v/>
      </c>
    </row>
    <row r="34" spans="1:20" ht="18" customHeight="1" x14ac:dyDescent="0.25">
      <c r="A34" s="22">
        <v>25</v>
      </c>
      <c r="B34" s="9"/>
      <c r="C34" s="23"/>
      <c r="D34" s="24" t="str">
        <f t="shared" si="0"/>
        <v/>
      </c>
      <c r="E34" s="25"/>
      <c r="F34" s="25"/>
      <c r="G34" s="26"/>
      <c r="H34" s="27" t="str">
        <f>IF(G34&lt;&gt;"X","",IF(OR($S34="",$T34=""),IF(AND(ISNUMBER(D34),D34&gt;17),"Alter über 17","Angaben fehlen"),IFERROR(IF(ISNUMBER(INDEX(Kategorien!$D$8:$E$23,MATCH($S34,Kategorien!$A$8:$A$23,0),$T34)),INDEX(Kategorien!$D$8:$E$23,MATCH($S34,Kategorien!$A$8:$A$23,0),$T34),"nicht vorgesehen"),"Angaben fehlen")))</f>
        <v/>
      </c>
      <c r="I34" s="26"/>
      <c r="J34" s="27" t="str">
        <f>IF(I34&lt;&gt;"X","",IF(OR($S34="",$T34=""),IF(AND(ISNUMBER(D34),D34&gt;17),"Alter über 17","Angaben fehlen"),IFERROR(IF(ISNUMBER(INDEX(Kategorien!$F$8:$G$23,MATCH($S34,Kategorien!$A$8:$A$23,0),$T34)),INDEX(Kategorien!$F$8:$G$23,MATCH($S34,Kategorien!$A$8:$A$23,0),$T34),"nicht vorgesehen"),"Angaben fehlen")))</f>
        <v/>
      </c>
      <c r="K34" s="26"/>
      <c r="L34" s="27" t="str">
        <f>IF(K34&lt;&gt;"X","",IF(OR($S34="",$T34=""),IF(AND(ISNUMBER(D34),D34&gt;17),"Alter über 17","Angaben fehlen"),IFERROR(IF(ISNUMBER(INDEX(Kategorien!$H$8:$I$23,MATCH($S34,Kategorien!$A$8:$A$23,0),$T34)),INDEX(Kategorien!$H$8:$I$23,MATCH($S34,Kategorien!$A$8:$A$23,0),$T34),"nicht vorgesehen"),"Angaben fehlen")))</f>
        <v/>
      </c>
      <c r="M34" s="26"/>
      <c r="N34" s="26"/>
      <c r="O34" s="28" t="str">
        <f>IF(((G34="X")+(I34="X")+(K34="X"))=0,"",Kategorien!$D$3*((G34="X")+(I34="X")+(K34="X")))</f>
        <v/>
      </c>
      <c r="Q34" s="29" t="str">
        <f t="shared" si="1"/>
        <v/>
      </c>
      <c r="R34" s="29" t="str">
        <f t="shared" si="2"/>
        <v/>
      </c>
      <c r="S34" s="29" t="str">
        <f t="shared" si="3"/>
        <v/>
      </c>
      <c r="T34" s="29" t="str">
        <f t="shared" si="4"/>
        <v/>
      </c>
    </row>
    <row r="35" spans="1:20" ht="18" customHeight="1" x14ac:dyDescent="0.25">
      <c r="A35" s="22">
        <v>26</v>
      </c>
      <c r="B35" s="9"/>
      <c r="C35" s="23"/>
      <c r="D35" s="24" t="str">
        <f t="shared" si="0"/>
        <v/>
      </c>
      <c r="E35" s="25"/>
      <c r="F35" s="25"/>
      <c r="G35" s="26"/>
      <c r="H35" s="27" t="str">
        <f>IF(G35&lt;&gt;"X","",IF(OR($S35="",$T35=""),IF(AND(ISNUMBER(D35),D35&gt;17),"Alter über 17","Angaben fehlen"),IFERROR(IF(ISNUMBER(INDEX(Kategorien!$D$8:$E$23,MATCH($S35,Kategorien!$A$8:$A$23,0),$T35)),INDEX(Kategorien!$D$8:$E$23,MATCH($S35,Kategorien!$A$8:$A$23,0),$T35),"nicht vorgesehen"),"Angaben fehlen")))</f>
        <v/>
      </c>
      <c r="I35" s="26"/>
      <c r="J35" s="27" t="str">
        <f>IF(I35&lt;&gt;"X","",IF(OR($S35="",$T35=""),IF(AND(ISNUMBER(D35),D35&gt;17),"Alter über 17","Angaben fehlen"),IFERROR(IF(ISNUMBER(INDEX(Kategorien!$F$8:$G$23,MATCH($S35,Kategorien!$A$8:$A$23,0),$T35)),INDEX(Kategorien!$F$8:$G$23,MATCH($S35,Kategorien!$A$8:$A$23,0),$T35),"nicht vorgesehen"),"Angaben fehlen")))</f>
        <v/>
      </c>
      <c r="K35" s="26"/>
      <c r="L35" s="27" t="str">
        <f>IF(K35&lt;&gt;"X","",IF(OR($S35="",$T35=""),IF(AND(ISNUMBER(D35),D35&gt;17),"Alter über 17","Angaben fehlen"),IFERROR(IF(ISNUMBER(INDEX(Kategorien!$H$8:$I$23,MATCH($S35,Kategorien!$A$8:$A$23,0),$T35)),INDEX(Kategorien!$H$8:$I$23,MATCH($S35,Kategorien!$A$8:$A$23,0),$T35),"nicht vorgesehen"),"Angaben fehlen")))</f>
        <v/>
      </c>
      <c r="M35" s="26"/>
      <c r="N35" s="26"/>
      <c r="O35" s="28" t="str">
        <f>IF(((G35="X")+(I35="X")+(K35="X"))=0,"",Kategorien!$D$3*((G35="X")+(I35="X")+(K35="X")))</f>
        <v/>
      </c>
      <c r="Q35" s="29" t="str">
        <f t="shared" si="1"/>
        <v/>
      </c>
      <c r="R35" s="29" t="str">
        <f t="shared" si="2"/>
        <v/>
      </c>
      <c r="S35" s="29" t="str">
        <f t="shared" si="3"/>
        <v/>
      </c>
      <c r="T35" s="29" t="str">
        <f t="shared" si="4"/>
        <v/>
      </c>
    </row>
    <row r="36" spans="1:20" ht="18" customHeight="1" x14ac:dyDescent="0.25">
      <c r="A36" s="22">
        <v>27</v>
      </c>
      <c r="B36" s="9"/>
      <c r="C36" s="23"/>
      <c r="D36" s="24" t="str">
        <f t="shared" si="0"/>
        <v/>
      </c>
      <c r="E36" s="25"/>
      <c r="F36" s="25"/>
      <c r="G36" s="26"/>
      <c r="H36" s="27" t="str">
        <f>IF(G36&lt;&gt;"X","",IF(OR($S36="",$T36=""),IF(AND(ISNUMBER(D36),D36&gt;17),"Alter über 17","Angaben fehlen"),IFERROR(IF(ISNUMBER(INDEX(Kategorien!$D$8:$E$23,MATCH($S36,Kategorien!$A$8:$A$23,0),$T36)),INDEX(Kategorien!$D$8:$E$23,MATCH($S36,Kategorien!$A$8:$A$23,0),$T36),"nicht vorgesehen"),"Angaben fehlen")))</f>
        <v/>
      </c>
      <c r="I36" s="26"/>
      <c r="J36" s="27" t="str">
        <f>IF(I36&lt;&gt;"X","",IF(OR($S36="",$T36=""),IF(AND(ISNUMBER(D36),D36&gt;17),"Alter über 17","Angaben fehlen"),IFERROR(IF(ISNUMBER(INDEX(Kategorien!$F$8:$G$23,MATCH($S36,Kategorien!$A$8:$A$23,0),$T36)),INDEX(Kategorien!$F$8:$G$23,MATCH($S36,Kategorien!$A$8:$A$23,0),$T36),"nicht vorgesehen"),"Angaben fehlen")))</f>
        <v/>
      </c>
      <c r="K36" s="26"/>
      <c r="L36" s="27" t="str">
        <f>IF(K36&lt;&gt;"X","",IF(OR($S36="",$T36=""),IF(AND(ISNUMBER(D36),D36&gt;17),"Alter über 17","Angaben fehlen"),IFERROR(IF(ISNUMBER(INDEX(Kategorien!$H$8:$I$23,MATCH($S36,Kategorien!$A$8:$A$23,0),$T36)),INDEX(Kategorien!$H$8:$I$23,MATCH($S36,Kategorien!$A$8:$A$23,0),$T36),"nicht vorgesehen"),"Angaben fehlen")))</f>
        <v/>
      </c>
      <c r="M36" s="26"/>
      <c r="N36" s="26"/>
      <c r="O36" s="28" t="str">
        <f>IF(((G36="X")+(I36="X")+(K36="X"))=0,"",Kategorien!$D$3*((G36="X")+(I36="X")+(K36="X")))</f>
        <v/>
      </c>
      <c r="Q36" s="29" t="str">
        <f t="shared" si="1"/>
        <v/>
      </c>
      <c r="R36" s="29" t="str">
        <f t="shared" si="2"/>
        <v/>
      </c>
      <c r="S36" s="29" t="str">
        <f t="shared" si="3"/>
        <v/>
      </c>
      <c r="T36" s="29" t="str">
        <f t="shared" si="4"/>
        <v/>
      </c>
    </row>
    <row r="37" spans="1:20" ht="18" customHeight="1" x14ac:dyDescent="0.25">
      <c r="A37" s="22">
        <v>28</v>
      </c>
      <c r="B37" s="9"/>
      <c r="C37" s="23"/>
      <c r="D37" s="24" t="str">
        <f t="shared" si="0"/>
        <v/>
      </c>
      <c r="E37" s="25"/>
      <c r="F37" s="25"/>
      <c r="G37" s="26"/>
      <c r="H37" s="27" t="str">
        <f>IF(G37&lt;&gt;"X","",IF(OR($S37="",$T37=""),IF(AND(ISNUMBER(D37),D37&gt;17),"Alter über 17","Angaben fehlen"),IFERROR(IF(ISNUMBER(INDEX(Kategorien!$D$8:$E$23,MATCH($S37,Kategorien!$A$8:$A$23,0),$T37)),INDEX(Kategorien!$D$8:$E$23,MATCH($S37,Kategorien!$A$8:$A$23,0),$T37),"nicht vorgesehen"),"Angaben fehlen")))</f>
        <v/>
      </c>
      <c r="I37" s="26"/>
      <c r="J37" s="27" t="str">
        <f>IF(I37&lt;&gt;"X","",IF(OR($S37="",$T37=""),IF(AND(ISNUMBER(D37),D37&gt;17),"Alter über 17","Angaben fehlen"),IFERROR(IF(ISNUMBER(INDEX(Kategorien!$F$8:$G$23,MATCH($S37,Kategorien!$A$8:$A$23,0),$T37)),INDEX(Kategorien!$F$8:$G$23,MATCH($S37,Kategorien!$A$8:$A$23,0),$T37),"nicht vorgesehen"),"Angaben fehlen")))</f>
        <v/>
      </c>
      <c r="K37" s="26"/>
      <c r="L37" s="27" t="str">
        <f>IF(K37&lt;&gt;"X","",IF(OR($S37="",$T37=""),IF(AND(ISNUMBER(D37),D37&gt;17),"Alter über 17","Angaben fehlen"),IFERROR(IF(ISNUMBER(INDEX(Kategorien!$H$8:$I$23,MATCH($S37,Kategorien!$A$8:$A$23,0),$T37)),INDEX(Kategorien!$H$8:$I$23,MATCH($S37,Kategorien!$A$8:$A$23,0),$T37),"nicht vorgesehen"),"Angaben fehlen")))</f>
        <v/>
      </c>
      <c r="M37" s="26"/>
      <c r="N37" s="26"/>
      <c r="O37" s="28" t="str">
        <f>IF(((G37="X")+(I37="X")+(K37="X"))=0,"",Kategorien!$D$3*((G37="X")+(I37="X")+(K37="X")))</f>
        <v/>
      </c>
      <c r="Q37" s="29" t="str">
        <f t="shared" si="1"/>
        <v/>
      </c>
      <c r="R37" s="29" t="str">
        <f t="shared" si="2"/>
        <v/>
      </c>
      <c r="S37" s="29" t="str">
        <f t="shared" si="3"/>
        <v/>
      </c>
      <c r="T37" s="29" t="str">
        <f t="shared" si="4"/>
        <v/>
      </c>
    </row>
    <row r="38" spans="1:20" ht="18" customHeight="1" x14ac:dyDescent="0.25">
      <c r="A38" s="22">
        <v>29</v>
      </c>
      <c r="B38" s="9"/>
      <c r="C38" s="23"/>
      <c r="D38" s="24" t="str">
        <f t="shared" si="0"/>
        <v/>
      </c>
      <c r="E38" s="25"/>
      <c r="F38" s="25"/>
      <c r="G38" s="26"/>
      <c r="H38" s="27" t="str">
        <f>IF(G38&lt;&gt;"X","",IF(OR($S38="",$T38=""),IF(AND(ISNUMBER(D38),D38&gt;17),"Alter über 17","Angaben fehlen"),IFERROR(IF(ISNUMBER(INDEX(Kategorien!$D$8:$E$23,MATCH($S38,Kategorien!$A$8:$A$23,0),$T38)),INDEX(Kategorien!$D$8:$E$23,MATCH($S38,Kategorien!$A$8:$A$23,0),$T38),"nicht vorgesehen"),"Angaben fehlen")))</f>
        <v/>
      </c>
      <c r="I38" s="26"/>
      <c r="J38" s="27" t="str">
        <f>IF(I38&lt;&gt;"X","",IF(OR($S38="",$T38=""),IF(AND(ISNUMBER(D38),D38&gt;17),"Alter über 17","Angaben fehlen"),IFERROR(IF(ISNUMBER(INDEX(Kategorien!$F$8:$G$23,MATCH($S38,Kategorien!$A$8:$A$23,0),$T38)),INDEX(Kategorien!$F$8:$G$23,MATCH($S38,Kategorien!$A$8:$A$23,0),$T38),"nicht vorgesehen"),"Angaben fehlen")))</f>
        <v/>
      </c>
      <c r="K38" s="26"/>
      <c r="L38" s="27" t="str">
        <f>IF(K38&lt;&gt;"X","",IF(OR($S38="",$T38=""),IF(AND(ISNUMBER(D38),D38&gt;17),"Alter über 17","Angaben fehlen"),IFERROR(IF(ISNUMBER(INDEX(Kategorien!$H$8:$I$23,MATCH($S38,Kategorien!$A$8:$A$23,0),$T38)),INDEX(Kategorien!$H$8:$I$23,MATCH($S38,Kategorien!$A$8:$A$23,0),$T38),"nicht vorgesehen"),"Angaben fehlen")))</f>
        <v/>
      </c>
      <c r="M38" s="26"/>
      <c r="N38" s="26"/>
      <c r="O38" s="28" t="str">
        <f>IF(((G38="X")+(I38="X")+(K38="X"))=0,"",Kategorien!$D$3*((G38="X")+(I38="X")+(K38="X")))</f>
        <v/>
      </c>
      <c r="Q38" s="29" t="str">
        <f t="shared" si="1"/>
        <v/>
      </c>
      <c r="R38" s="29" t="str">
        <f t="shared" si="2"/>
        <v/>
      </c>
      <c r="S38" s="29" t="str">
        <f t="shared" si="3"/>
        <v/>
      </c>
      <c r="T38" s="29" t="str">
        <f t="shared" si="4"/>
        <v/>
      </c>
    </row>
    <row r="39" spans="1:20" ht="18" customHeight="1" x14ac:dyDescent="0.25">
      <c r="A39" s="22">
        <v>30</v>
      </c>
      <c r="B39" s="9"/>
      <c r="C39" s="23"/>
      <c r="D39" s="24" t="str">
        <f t="shared" si="0"/>
        <v/>
      </c>
      <c r="E39" s="25"/>
      <c r="F39" s="25"/>
      <c r="G39" s="26"/>
      <c r="H39" s="27" t="str">
        <f>IF(G39&lt;&gt;"X","",IF(OR($S39="",$T39=""),IF(AND(ISNUMBER(D39),D39&gt;17),"Alter über 17","Angaben fehlen"),IFERROR(IF(ISNUMBER(INDEX(Kategorien!$D$8:$E$23,MATCH($S39,Kategorien!$A$8:$A$23,0),$T39)),INDEX(Kategorien!$D$8:$E$23,MATCH($S39,Kategorien!$A$8:$A$23,0),$T39),"nicht vorgesehen"),"Angaben fehlen")))</f>
        <v/>
      </c>
      <c r="I39" s="26"/>
      <c r="J39" s="27" t="str">
        <f>IF(I39&lt;&gt;"X","",IF(OR($S39="",$T39=""),IF(AND(ISNUMBER(D39),D39&gt;17),"Alter über 17","Angaben fehlen"),IFERROR(IF(ISNUMBER(INDEX(Kategorien!$F$8:$G$23,MATCH($S39,Kategorien!$A$8:$A$23,0),$T39)),INDEX(Kategorien!$F$8:$G$23,MATCH($S39,Kategorien!$A$8:$A$23,0),$T39),"nicht vorgesehen"),"Angaben fehlen")))</f>
        <v/>
      </c>
      <c r="K39" s="26"/>
      <c r="L39" s="27" t="str">
        <f>IF(K39&lt;&gt;"X","",IF(OR($S39="",$T39=""),IF(AND(ISNUMBER(D39),D39&gt;17),"Alter über 17","Angaben fehlen"),IFERROR(IF(ISNUMBER(INDEX(Kategorien!$H$8:$I$23,MATCH($S39,Kategorien!$A$8:$A$23,0),$T39)),INDEX(Kategorien!$H$8:$I$23,MATCH($S39,Kategorien!$A$8:$A$23,0),$T39),"nicht vorgesehen"),"Angaben fehlen")))</f>
        <v/>
      </c>
      <c r="M39" s="26"/>
      <c r="N39" s="26"/>
      <c r="O39" s="28" t="str">
        <f>IF(((G39="X")+(I39="X")+(K39="X"))=0,"",Kategorien!$D$3*((G39="X")+(I39="X")+(K39="X")))</f>
        <v/>
      </c>
      <c r="Q39" s="29" t="str">
        <f t="shared" si="1"/>
        <v/>
      </c>
      <c r="R39" s="29" t="str">
        <f t="shared" si="2"/>
        <v/>
      </c>
      <c r="S39" s="29" t="str">
        <f t="shared" si="3"/>
        <v/>
      </c>
      <c r="T39" s="29" t="str">
        <f t="shared" si="4"/>
        <v/>
      </c>
    </row>
    <row r="40" spans="1:20" ht="18" customHeight="1" x14ac:dyDescent="0.25">
      <c r="A40" s="22">
        <v>31</v>
      </c>
      <c r="B40" s="9"/>
      <c r="C40" s="23"/>
      <c r="D40" s="24" t="str">
        <f t="shared" si="0"/>
        <v/>
      </c>
      <c r="E40" s="25"/>
      <c r="F40" s="25"/>
      <c r="G40" s="26"/>
      <c r="H40" s="27" t="str">
        <f>IF(G40&lt;&gt;"X","",IF(OR($S40="",$T40=""),IF(AND(ISNUMBER(D40),D40&gt;17),"Alter über 17","Angaben fehlen"),IFERROR(IF(ISNUMBER(INDEX(Kategorien!$D$8:$E$23,MATCH($S40,Kategorien!$A$8:$A$23,0),$T40)),INDEX(Kategorien!$D$8:$E$23,MATCH($S40,Kategorien!$A$8:$A$23,0),$T40),"nicht vorgesehen"),"Angaben fehlen")))</f>
        <v/>
      </c>
      <c r="I40" s="26"/>
      <c r="J40" s="27" t="str">
        <f>IF(I40&lt;&gt;"X","",IF(OR($S40="",$T40=""),IF(AND(ISNUMBER(D40),D40&gt;17),"Alter über 17","Angaben fehlen"),IFERROR(IF(ISNUMBER(INDEX(Kategorien!$F$8:$G$23,MATCH($S40,Kategorien!$A$8:$A$23,0),$T40)),INDEX(Kategorien!$F$8:$G$23,MATCH($S40,Kategorien!$A$8:$A$23,0),$T40),"nicht vorgesehen"),"Angaben fehlen")))</f>
        <v/>
      </c>
      <c r="K40" s="26"/>
      <c r="L40" s="27" t="str">
        <f>IF(K40&lt;&gt;"X","",IF(OR($S40="",$T40=""),IF(AND(ISNUMBER(D40),D40&gt;17),"Alter über 17","Angaben fehlen"),IFERROR(IF(ISNUMBER(INDEX(Kategorien!$H$8:$I$23,MATCH($S40,Kategorien!$A$8:$A$23,0),$T40)),INDEX(Kategorien!$H$8:$I$23,MATCH($S40,Kategorien!$A$8:$A$23,0),$T40),"nicht vorgesehen"),"Angaben fehlen")))</f>
        <v/>
      </c>
      <c r="M40" s="26"/>
      <c r="N40" s="26"/>
      <c r="O40" s="28" t="str">
        <f>IF(((G40="X")+(I40="X")+(K40="X"))=0,"",Kategorien!$D$3*((G40="X")+(I40="X")+(K40="X")))</f>
        <v/>
      </c>
      <c r="Q40" s="29" t="str">
        <f t="shared" si="1"/>
        <v/>
      </c>
      <c r="R40" s="29" t="str">
        <f t="shared" si="2"/>
        <v/>
      </c>
      <c r="S40" s="29" t="str">
        <f t="shared" si="3"/>
        <v/>
      </c>
      <c r="T40" s="29" t="str">
        <f t="shared" si="4"/>
        <v/>
      </c>
    </row>
    <row r="41" spans="1:20" ht="18" customHeight="1" x14ac:dyDescent="0.25">
      <c r="A41" s="22">
        <v>32</v>
      </c>
      <c r="B41" s="9"/>
      <c r="C41" s="23"/>
      <c r="D41" s="24" t="str">
        <f t="shared" si="0"/>
        <v/>
      </c>
      <c r="E41" s="25"/>
      <c r="F41" s="25"/>
      <c r="G41" s="26"/>
      <c r="H41" s="27" t="str">
        <f>IF(G41&lt;&gt;"X","",IF(OR($S41="",$T41=""),IF(AND(ISNUMBER(D41),D41&gt;17),"Alter über 17","Angaben fehlen"),IFERROR(IF(ISNUMBER(INDEX(Kategorien!$D$8:$E$23,MATCH($S41,Kategorien!$A$8:$A$23,0),$T41)),INDEX(Kategorien!$D$8:$E$23,MATCH($S41,Kategorien!$A$8:$A$23,0),$T41),"nicht vorgesehen"),"Angaben fehlen")))</f>
        <v/>
      </c>
      <c r="I41" s="26"/>
      <c r="J41" s="27" t="str">
        <f>IF(I41&lt;&gt;"X","",IF(OR($S41="",$T41=""),IF(AND(ISNUMBER(D41),D41&gt;17),"Alter über 17","Angaben fehlen"),IFERROR(IF(ISNUMBER(INDEX(Kategorien!$F$8:$G$23,MATCH($S41,Kategorien!$A$8:$A$23,0),$T41)),INDEX(Kategorien!$F$8:$G$23,MATCH($S41,Kategorien!$A$8:$A$23,0),$T41),"nicht vorgesehen"),"Angaben fehlen")))</f>
        <v/>
      </c>
      <c r="K41" s="26"/>
      <c r="L41" s="27" t="str">
        <f>IF(K41&lt;&gt;"X","",IF(OR($S41="",$T41=""),IF(AND(ISNUMBER(D41),D41&gt;17),"Alter über 17","Angaben fehlen"),IFERROR(IF(ISNUMBER(INDEX(Kategorien!$H$8:$I$23,MATCH($S41,Kategorien!$A$8:$A$23,0),$T41)),INDEX(Kategorien!$H$8:$I$23,MATCH($S41,Kategorien!$A$8:$A$23,0),$T41),"nicht vorgesehen"),"Angaben fehlen")))</f>
        <v/>
      </c>
      <c r="M41" s="26"/>
      <c r="N41" s="26"/>
      <c r="O41" s="28" t="str">
        <f>IF(((G41="X")+(I41="X")+(K41="X"))=0,"",Kategorien!$D$3*((G41="X")+(I41="X")+(K41="X")))</f>
        <v/>
      </c>
      <c r="Q41" s="29" t="str">
        <f t="shared" si="1"/>
        <v/>
      </c>
      <c r="R41" s="29" t="str">
        <f t="shared" si="2"/>
        <v/>
      </c>
      <c r="S41" s="29" t="str">
        <f t="shared" si="3"/>
        <v/>
      </c>
      <c r="T41" s="29" t="str">
        <f t="shared" si="4"/>
        <v/>
      </c>
    </row>
    <row r="42" spans="1:20" ht="21.75" customHeight="1" x14ac:dyDescent="0.25">
      <c r="A42" s="30"/>
      <c r="B42" s="31" t="s">
        <v>32</v>
      </c>
      <c r="C42" s="30"/>
      <c r="D42" s="30"/>
      <c r="E42" s="30"/>
      <c r="F42" s="30"/>
      <c r="G42" s="30">
        <f>COUNTIF(G10:G41,"X")</f>
        <v>0</v>
      </c>
      <c r="H42" s="30"/>
      <c r="I42" s="30">
        <f>COUNTIF(I10:I41,"X")</f>
        <v>0</v>
      </c>
      <c r="J42" s="30"/>
      <c r="K42" s="30">
        <f>COUNTIF(K10:K41,"X")</f>
        <v>0</v>
      </c>
      <c r="L42" s="30"/>
      <c r="M42" s="30">
        <f>COUNTIF(M10:M41,"X")</f>
        <v>0</v>
      </c>
      <c r="N42" s="30">
        <f>COUNTIF(N10:N41,"X")</f>
        <v>0</v>
      </c>
      <c r="O42" s="32">
        <f>SUM(O10:O41)</f>
        <v>0</v>
      </c>
    </row>
    <row r="44" spans="1:20" ht="15" customHeight="1" x14ac:dyDescent="0.25">
      <c r="B44" s="20" t="s">
        <v>33</v>
      </c>
    </row>
    <row r="45" spans="1:20" ht="15" customHeight="1" x14ac:dyDescent="0.25">
      <c r="B45" s="20" t="s">
        <v>34</v>
      </c>
    </row>
  </sheetData>
  <sheetProtection sheet="1" formatColumns="0" formatRows="0"/>
  <mergeCells count="8">
    <mergeCell ref="N6:O6"/>
    <mergeCell ref="N7:O7"/>
    <mergeCell ref="C3:F3"/>
    <mergeCell ref="H3:I3"/>
    <mergeCell ref="J3:M3"/>
    <mergeCell ref="C4:F4"/>
    <mergeCell ref="H4:I4"/>
    <mergeCell ref="J4:M4"/>
  </mergeCells>
  <conditionalFormatting sqref="D10:D41">
    <cfRule type="expression" dxfId="9" priority="5">
      <formula>D10="?"</formula>
    </cfRule>
  </conditionalFormatting>
  <conditionalFormatting sqref="H10:H41">
    <cfRule type="expression" dxfId="8" priority="2">
      <formula>AND(ISTEXT(H10),H10&lt;&gt;"")</formula>
    </cfRule>
  </conditionalFormatting>
  <conditionalFormatting sqref="J10:J41">
    <cfRule type="expression" dxfId="7" priority="3">
      <formula>AND(ISTEXT(J10),J10&lt;&gt;"")</formula>
    </cfRule>
  </conditionalFormatting>
  <conditionalFormatting sqref="L10:L41">
    <cfRule type="expression" dxfId="6" priority="4">
      <formula>AND(ISTEXT(L10),L10&lt;&gt;"")</formula>
    </cfRule>
  </conditionalFormatting>
  <dataValidations count="4">
    <dataValidation type="date" showInputMessage="1" showErrorMessage="1" errorTitle="Stichtag" error="Bitte ein gültiges Datum im Format TT.MM.JJJJ eingeben." promptTitle="Stichtag" prompt="Stichtag für die Altersberechnung aller Teilnehmer (änderbar)." sqref="O3" xr:uid="{00000000-0002-0000-0000-000000000000}">
      <formula1>40000</formula1>
      <formula2>60000</formula2>
    </dataValidation>
    <dataValidation type="date" allowBlank="1" showInputMessage="1" showErrorMessage="1" errorTitle="Geburtsdatum" error="Bitte ein gültiges Datum im Format TT.MM.JJJJ eingeben (z. B. 03.05.2016)." promptTitle="Geburtsdatum" prompt="Format TT.MM.JJJJ" sqref="C10:C41" xr:uid="{00000000-0002-0000-0000-000001000000}">
      <formula1>32874</formula1>
      <formula2>TODAY()</formula2>
    </dataValidation>
    <dataValidation type="list" allowBlank="1" showErrorMessage="1" errorTitle="Geschlecht" error="Bitte „Jungen“ oder „Mädchen“ aus der Liste wählen." sqref="E10:E41" xr:uid="{00000000-0002-0000-0000-000002000000}">
      <formula1>"Jungen,Mädchen"</formula1>
      <formula2>0</formula2>
    </dataValidation>
    <dataValidation type="list" allowBlank="1" showErrorMessage="1" errorTitle="Graduierung" error="Bitte eine Graduierung aus der Liste wählen (10. Kyu bis 8. Dan)." sqref="F10:F41" xr:uid="{00000000-0002-0000-0000-000003000000}">
      <formula1>"10. Kyu,9. Kyu,8. Kyu,7. Kyu,6. Kyu,5. Kyu,4. Kyu,3. Kyu,2. Kyu,1. Kyu,1. Dan,2. Dan,3. Dan,4. Dan,5. Dan,6. Dan,7. Dan,8. Dan"</formula1>
      <formula2>0</formula2>
    </dataValidation>
  </dataValidations>
  <printOptions horizontalCentered="1"/>
  <pageMargins left="0.4" right="0.4" top="0.5" bottom="0.5" header="0.511811023622047" footer="0.511811023622047"/>
  <pageSetup paperSize="9" fitToHeight="0"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Eintrag" error="Bitte nur „X“ eintragen oder das Feld leer lassen." promptTitle="Anmeldung" prompt="X eintragen (oder aus der Liste wählen) = Teilnahme" xr:uid="{00000000-0002-0000-0000-000004000000}">
          <x14:formula1>
            <xm:f>Kategorien!$L$8:$L$8</xm:f>
          </x14:formula1>
          <x14:formula2>
            <xm:f>0</xm:f>
          </x14:formula2>
          <xm:sqref>G10:G41 M10:N41</xm:sqref>
        </x14:dataValidation>
        <x14:dataValidation type="custom" allowBlank="1" showInputMessage="1" showErrorMessage="1" errorTitle="Nicht vorgesehen" error="Kihon Kumite (Gohon-/Sanbon-Kumite) ist für dieses Alter / diese Graduierung nicht vorgesehen – oder Geburtsdatum und Graduierung fehlen noch. Bitte zuerst Geburtsdatum und Graduierung eintragen." promptTitle="Kihon Kumite (Gohon-/Sanbon-Ku" prompt="X eintragen = Teilnahme (nur wenn für Alter/Graduierung vorgesehen)" xr:uid="{00000000-0002-0000-0000-000005000000}">
          <x14:formula1>
            <xm:f>OR(I10="",IF(I10="X",IF($S10="",0,ISNUMBER(INDEX(Kategorien!$F$8:$F$23,MATCH($S10,Kategorien!$A$8:$A$23,0)))),0))</xm:f>
          </x14:formula1>
          <x14:formula2>
            <xm:f>0</xm:f>
          </x14:formula2>
          <xm:sqref>I10:I41</xm:sqref>
        </x14:dataValidation>
        <x14:dataValidation type="custom" allowBlank="1" showInputMessage="1" showErrorMessage="1" errorTitle="Nicht vorgesehen" error="Jiyu Kumite ist für dieses Alter / diese Graduierung nicht vorgesehen – oder Geburtsdatum und Graduierung fehlen noch. Bitte zuerst Geburtsdatum und Graduierung eintragen." promptTitle="Jiyu Kumite" prompt="X eintragen = Teilnahme (nur wenn für Alter/Graduierung vorgesehen)" xr:uid="{00000000-0002-0000-0000-000006000000}">
          <x14:formula1>
            <xm:f>OR(K10="",IF(K10="X",IF($S10="",0,ISNUMBER(INDEX(Kategorien!$H$8:$H$23,MATCH($S10,Kategorien!$A$8:$A$23,0)))),0))</xm:f>
          </x14:formula1>
          <x14:formula2>
            <xm:f>0</xm:f>
          </x14:formula2>
          <xm:sqref>K10:K41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9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8.7109375" defaultRowHeight="15" x14ac:dyDescent="0.25"/>
  <cols>
    <col min="1" max="1" width="5" customWidth="1"/>
    <col min="2" max="2" width="22" customWidth="1"/>
    <col min="3" max="3" width="20" customWidth="1"/>
    <col min="4" max="4" width="12" customWidth="1"/>
    <col min="5" max="5" width="20" customWidth="1"/>
    <col min="6" max="6" width="12" customWidth="1"/>
    <col min="7" max="7" width="20" customWidth="1"/>
    <col min="8" max="9" width="12" customWidth="1"/>
    <col min="10" max="10" width="15" customWidth="1"/>
    <col min="11" max="11" width="8" customWidth="1"/>
    <col min="12" max="12" width="14" customWidth="1"/>
    <col min="13" max="13" width="8" customWidth="1"/>
    <col min="14" max="14" width="14" customWidth="1"/>
    <col min="15" max="15" width="8" customWidth="1"/>
    <col min="16" max="16" width="14" customWidth="1"/>
    <col min="17" max="17" width="12" customWidth="1"/>
    <col min="18" max="18" width="3" customWidth="1"/>
    <col min="19" max="27" width="6" hidden="1" customWidth="1"/>
  </cols>
  <sheetData>
    <row r="1" spans="1:27" ht="43.5" customHeight="1" x14ac:dyDescent="0.25">
      <c r="A1" s="6" t="s">
        <v>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27" ht="7.5" customHeight="1" x14ac:dyDescent="0.25"/>
    <row r="3" spans="1:27" ht="19.5" customHeight="1" x14ac:dyDescent="0.25">
      <c r="B3" s="8" t="s">
        <v>1</v>
      </c>
      <c r="C3" s="1" t="str">
        <f>Anmeldung!C3&amp;""</f>
        <v/>
      </c>
      <c r="D3" s="1"/>
      <c r="E3" s="1"/>
      <c r="F3" s="10" t="s">
        <v>3</v>
      </c>
      <c r="G3" s="33">
        <f>Anmeldung!O3</f>
        <v>46341</v>
      </c>
    </row>
    <row r="5" spans="1:27" ht="15" customHeight="1" x14ac:dyDescent="0.25">
      <c r="B5" s="34" t="s">
        <v>36</v>
      </c>
    </row>
    <row r="6" spans="1:27" ht="15" customHeight="1" x14ac:dyDescent="0.25">
      <c r="B6" s="34" t="s">
        <v>37</v>
      </c>
    </row>
    <row r="7" spans="1:27" x14ac:dyDescent="0.25">
      <c r="B7" s="35" t="s">
        <v>38</v>
      </c>
    </row>
    <row r="9" spans="1:27" ht="33.75" customHeight="1" x14ac:dyDescent="0.25">
      <c r="A9" s="21" t="s">
        <v>19</v>
      </c>
      <c r="B9" s="21" t="s">
        <v>39</v>
      </c>
      <c r="C9" s="21" t="s">
        <v>40</v>
      </c>
      <c r="D9" s="21" t="s">
        <v>41</v>
      </c>
      <c r="E9" s="21" t="s">
        <v>42</v>
      </c>
      <c r="F9" s="21" t="s">
        <v>43</v>
      </c>
      <c r="G9" s="21" t="s">
        <v>44</v>
      </c>
      <c r="H9" s="21" t="s">
        <v>45</v>
      </c>
      <c r="I9" s="21" t="s">
        <v>23</v>
      </c>
      <c r="J9" s="21" t="s">
        <v>46</v>
      </c>
      <c r="K9" s="21" t="s">
        <v>47</v>
      </c>
      <c r="L9" s="21" t="s">
        <v>25</v>
      </c>
      <c r="M9" s="21" t="s">
        <v>26</v>
      </c>
      <c r="N9" s="21" t="s">
        <v>27</v>
      </c>
      <c r="O9" s="21" t="s">
        <v>28</v>
      </c>
      <c r="P9" s="21" t="s">
        <v>29</v>
      </c>
      <c r="Q9" s="21" t="s">
        <v>31</v>
      </c>
    </row>
    <row r="10" spans="1:27" ht="19.5" customHeight="1" x14ac:dyDescent="0.25">
      <c r="A10" s="22">
        <v>1</v>
      </c>
      <c r="B10" s="9"/>
      <c r="C10" s="9"/>
      <c r="D10" s="23" t="str">
        <f>IF(TRIM(C10)="","",IFERROR(IF(INDEX(Anmeldung!$C$10:$C$41,MATCH(TRIM(C10),Anmeldung!$B$10:$B$41,0))="","",INDEX(Anmeldung!$C$10:$C$41,MATCH(TRIM(C10),Anmeldung!$B$10:$B$41,0))),""))</f>
        <v/>
      </c>
      <c r="E10" s="9"/>
      <c r="F10" s="23" t="str">
        <f>IF(TRIM(E10)="","",IFERROR(IF(INDEX(Anmeldung!$C$10:$C$41,MATCH(TRIM(E10),Anmeldung!$B$10:$B$41,0))="","",INDEX(Anmeldung!$C$10:$C$41,MATCH(TRIM(E10),Anmeldung!$B$10:$B$41,0))),""))</f>
        <v/>
      </c>
      <c r="G10" s="9"/>
      <c r="H10" s="23" t="str">
        <f>IF(TRIM(G10)="","",IFERROR(IF(INDEX(Anmeldung!$C$10:$C$41,MATCH(TRIM(G10),Anmeldung!$B$10:$B$41,0))="","",INDEX(Anmeldung!$C$10:$C$41,MATCH(TRIM(G10),Anmeldung!$B$10:$B$41,0))),""))</f>
        <v/>
      </c>
      <c r="I10" s="25"/>
      <c r="J10" s="36" t="str">
        <f>IF(COUNT(S10:U10)&lt;3,"",IF(COUNT(V10:X10)&lt;3,"Alter über 17",IF(Z10=0,"Ungültig",INDEX(Kategorien!$B$27:$B$30,Z10))))</f>
        <v/>
      </c>
      <c r="K10" s="26"/>
      <c r="L10" s="37" t="str">
        <f>IF(K10&lt;&gt;"X","",IF(NOT(ISNUMBER(Z10)),"Angaben fehlen",IF(Z10&lt;1,"Team ungültig",IF(AA10="","Angaben fehlen",IFERROR(IF(ISNUMBER(INDEX(Kategorien!$C$27:$E$30,$Z10,$AA10)),INDEX(Kategorien!$C$27:$E$30,$Z10,$AA10),"nicht vorgesehen"),"Angaben fehlen")))))</f>
        <v/>
      </c>
      <c r="M10" s="26"/>
      <c r="N10" s="37" t="str">
        <f>IF(M10&lt;&gt;"X","",IF(NOT(ISNUMBER(Z10)),"Angaben fehlen",IF(Z10&lt;1,"Team ungültig",IF(AA10="","Angaben fehlen",IFERROR(IF(ISNUMBER(INDEX(Kategorien!$F$27:$H$30,$Z10,$AA10)),INDEX(Kategorien!$F$27:$H$30,$Z10,$AA10),"nicht vorgesehen"),"Angaben fehlen")))))</f>
        <v/>
      </c>
      <c r="O10" s="26"/>
      <c r="P10" s="37" t="str">
        <f>IF(O10&lt;&gt;"X","",IF(NOT(ISNUMBER(Z10)),"Angaben fehlen",IF(Z10&lt;1,"Team ungültig",IF(AA10="","Angaben fehlen",IFERROR(IF(ISNUMBER(INDEX(Kategorien!$I$27:$K$30,$Z10,$AA10)),INDEX(Kategorien!$I$27:$K$30,$Z10,$AA10),"nicht vorgesehen"),"Angaben fehlen")))))</f>
        <v/>
      </c>
      <c r="Q10" s="28" t="str">
        <f>IF(((K10="X")+(M10="X")+(O10="X"))=0,"",Kategorien!$D$4*((K10="X")+(M10="X")+(O10="X")))</f>
        <v/>
      </c>
      <c r="S10" s="29" t="str">
        <f>IF(ISNUMBER(D10),IFERROR(DATEDIF(D10,Anmeldung!$O$3,"Y"),""),"")</f>
        <v/>
      </c>
      <c r="T10" s="29" t="str">
        <f>IF(ISNUMBER(F10),IFERROR(DATEDIF(F10,Anmeldung!$O$3,"Y"),""),"")</f>
        <v/>
      </c>
      <c r="U10" s="29" t="str">
        <f>IF(ISNUMBER(H10),IFERROR(DATEDIF(H10,Anmeldung!$O$3,"Y"),""),"")</f>
        <v/>
      </c>
      <c r="V10" s="29" t="str">
        <f t="shared" ref="V10:V23" si="0">IF(ISNUMBER(S10),IF(S10&lt;=7,1,IF(S10&lt;=11,2,IF(S10&lt;=14,3,IF(S10&lt;=17,4,"")))),"")</f>
        <v/>
      </c>
      <c r="W10" s="29" t="str">
        <f t="shared" ref="W10:W23" si="1">IF(ISNUMBER(T10),IF(T10&lt;=7,1,IF(T10&lt;=11,2,IF(T10&lt;=14,3,IF(T10&lt;=17,4,"")))),"")</f>
        <v/>
      </c>
      <c r="X10" s="29" t="str">
        <f t="shared" ref="X10:X23" si="2">IF(ISNUMBER(U10),IF(U10&lt;=7,1,IF(U10&lt;=11,2,IF(U10&lt;=14,3,IF(U10&lt;=17,4,"")))),"")</f>
        <v/>
      </c>
      <c r="Y10" s="29" t="str">
        <f t="shared" ref="Y10:Y23" si="3">IF(COUNT(V10:X10)&lt;3,"",IF(V10=W10,V10,IF(V10=X10,V10,IF(W10=X10,W10,0))))</f>
        <v/>
      </c>
      <c r="Z10" s="29" t="str">
        <f t="shared" ref="Z10:Z23" si="4">IF(ISNUMBER(Y10),IF(AND(Y10&gt;0,MAX(V10:X10)=Y10),Y10,0),"")</f>
        <v/>
      </c>
      <c r="AA10" s="29" t="str">
        <f t="shared" ref="AA10:AA23" si="5">IF(I10="Jungen",1,IF(I10="Mädchen",2,IF(I10="Mixed",3,"")))</f>
        <v/>
      </c>
    </row>
    <row r="11" spans="1:27" ht="19.5" customHeight="1" x14ac:dyDescent="0.25">
      <c r="A11" s="22">
        <v>2</v>
      </c>
      <c r="B11" s="9"/>
      <c r="C11" s="9"/>
      <c r="D11" s="23" t="str">
        <f>IF(TRIM(C11)="","",IFERROR(IF(INDEX(Anmeldung!$C$10:$C$41,MATCH(TRIM(C11),Anmeldung!$B$10:$B$41,0))="","",INDEX(Anmeldung!$C$10:$C$41,MATCH(TRIM(C11),Anmeldung!$B$10:$B$41,0))),""))</f>
        <v/>
      </c>
      <c r="E11" s="9"/>
      <c r="F11" s="23" t="str">
        <f>IF(TRIM(E11)="","",IFERROR(IF(INDEX(Anmeldung!$C$10:$C$41,MATCH(TRIM(E11),Anmeldung!$B$10:$B$41,0))="","",INDEX(Anmeldung!$C$10:$C$41,MATCH(TRIM(E11),Anmeldung!$B$10:$B$41,0))),""))</f>
        <v/>
      </c>
      <c r="G11" s="9"/>
      <c r="H11" s="23" t="str">
        <f>IF(TRIM(G11)="","",IFERROR(IF(INDEX(Anmeldung!$C$10:$C$41,MATCH(TRIM(G11),Anmeldung!$B$10:$B$41,0))="","",INDEX(Anmeldung!$C$10:$C$41,MATCH(TRIM(G11),Anmeldung!$B$10:$B$41,0))),""))</f>
        <v/>
      </c>
      <c r="I11" s="25"/>
      <c r="J11" s="36" t="str">
        <f>IF(COUNT(S11:U11)&lt;3,"",IF(COUNT(V11:X11)&lt;3,"Alter über 17",IF(Z11=0,"Ungültig",INDEX(Kategorien!$B$27:$B$30,Z11))))</f>
        <v/>
      </c>
      <c r="K11" s="26"/>
      <c r="L11" s="37" t="str">
        <f>IF(K11&lt;&gt;"X","",IF(NOT(ISNUMBER(Z11)),"Angaben fehlen",IF(Z11&lt;1,"Team ungültig",IF(AA11="","Angaben fehlen",IFERROR(IF(ISNUMBER(INDEX(Kategorien!$C$27:$E$30,$Z11,$AA11)),INDEX(Kategorien!$C$27:$E$30,$Z11,$AA11),"nicht vorgesehen"),"Angaben fehlen")))))</f>
        <v/>
      </c>
      <c r="M11" s="26"/>
      <c r="N11" s="37" t="str">
        <f>IF(M11&lt;&gt;"X","",IF(NOT(ISNUMBER(Z11)),"Angaben fehlen",IF(Z11&lt;1,"Team ungültig",IF(AA11="","Angaben fehlen",IFERROR(IF(ISNUMBER(INDEX(Kategorien!$F$27:$H$30,$Z11,$AA11)),INDEX(Kategorien!$F$27:$H$30,$Z11,$AA11),"nicht vorgesehen"),"Angaben fehlen")))))</f>
        <v/>
      </c>
      <c r="O11" s="26"/>
      <c r="P11" s="37" t="str">
        <f>IF(O11&lt;&gt;"X","",IF(NOT(ISNUMBER(Z11)),"Angaben fehlen",IF(Z11&lt;1,"Team ungültig",IF(AA11="","Angaben fehlen",IFERROR(IF(ISNUMBER(INDEX(Kategorien!$I$27:$K$30,$Z11,$AA11)),INDEX(Kategorien!$I$27:$K$30,$Z11,$AA11),"nicht vorgesehen"),"Angaben fehlen")))))</f>
        <v/>
      </c>
      <c r="Q11" s="28" t="str">
        <f>IF(((K11="X")+(M11="X")+(O11="X"))=0,"",Kategorien!$D$4*((K11="X")+(M11="X")+(O11="X")))</f>
        <v/>
      </c>
      <c r="S11" s="29" t="str">
        <f>IF(ISNUMBER(D11),IFERROR(DATEDIF(D11,Anmeldung!$O$3,"Y"),""),"")</f>
        <v/>
      </c>
      <c r="T11" s="29" t="str">
        <f>IF(ISNUMBER(F11),IFERROR(DATEDIF(F11,Anmeldung!$O$3,"Y"),""),"")</f>
        <v/>
      </c>
      <c r="U11" s="29" t="str">
        <f>IF(ISNUMBER(H11),IFERROR(DATEDIF(H11,Anmeldung!$O$3,"Y"),""),"")</f>
        <v/>
      </c>
      <c r="V11" s="29" t="str">
        <f t="shared" si="0"/>
        <v/>
      </c>
      <c r="W11" s="29" t="str">
        <f t="shared" si="1"/>
        <v/>
      </c>
      <c r="X11" s="29" t="str">
        <f t="shared" si="2"/>
        <v/>
      </c>
      <c r="Y11" s="29" t="str">
        <f t="shared" si="3"/>
        <v/>
      </c>
      <c r="Z11" s="29" t="str">
        <f t="shared" si="4"/>
        <v/>
      </c>
      <c r="AA11" s="29" t="str">
        <f t="shared" si="5"/>
        <v/>
      </c>
    </row>
    <row r="12" spans="1:27" ht="19.5" customHeight="1" x14ac:dyDescent="0.25">
      <c r="A12" s="22">
        <v>3</v>
      </c>
      <c r="B12" s="9"/>
      <c r="C12" s="9"/>
      <c r="D12" s="23" t="str">
        <f>IF(TRIM(C12)="","",IFERROR(IF(INDEX(Anmeldung!$C$10:$C$41,MATCH(TRIM(C12),Anmeldung!$B$10:$B$41,0))="","",INDEX(Anmeldung!$C$10:$C$41,MATCH(TRIM(C12),Anmeldung!$B$10:$B$41,0))),""))</f>
        <v/>
      </c>
      <c r="E12" s="9"/>
      <c r="F12" s="23" t="str">
        <f>IF(TRIM(E12)="","",IFERROR(IF(INDEX(Anmeldung!$C$10:$C$41,MATCH(TRIM(E12),Anmeldung!$B$10:$B$41,0))="","",INDEX(Anmeldung!$C$10:$C$41,MATCH(TRIM(E12),Anmeldung!$B$10:$B$41,0))),""))</f>
        <v/>
      </c>
      <c r="G12" s="9"/>
      <c r="H12" s="23" t="str">
        <f>IF(TRIM(G12)="","",IFERROR(IF(INDEX(Anmeldung!$C$10:$C$41,MATCH(TRIM(G12),Anmeldung!$B$10:$B$41,0))="","",INDEX(Anmeldung!$C$10:$C$41,MATCH(TRIM(G12),Anmeldung!$B$10:$B$41,0))),""))</f>
        <v/>
      </c>
      <c r="I12" s="25"/>
      <c r="J12" s="36" t="str">
        <f>IF(COUNT(S12:U12)&lt;3,"",IF(COUNT(V12:X12)&lt;3,"Alter über 17",IF(Z12=0,"Ungültig",INDEX(Kategorien!$B$27:$B$30,Z12))))</f>
        <v/>
      </c>
      <c r="K12" s="26"/>
      <c r="L12" s="37" t="str">
        <f>IF(K12&lt;&gt;"X","",IF(NOT(ISNUMBER(Z12)),"Angaben fehlen",IF(Z12&lt;1,"Team ungültig",IF(AA12="","Angaben fehlen",IFERROR(IF(ISNUMBER(INDEX(Kategorien!$C$27:$E$30,$Z12,$AA12)),INDEX(Kategorien!$C$27:$E$30,$Z12,$AA12),"nicht vorgesehen"),"Angaben fehlen")))))</f>
        <v/>
      </c>
      <c r="M12" s="26"/>
      <c r="N12" s="37" t="str">
        <f>IF(M12&lt;&gt;"X","",IF(NOT(ISNUMBER(Z12)),"Angaben fehlen",IF(Z12&lt;1,"Team ungültig",IF(AA12="","Angaben fehlen",IFERROR(IF(ISNUMBER(INDEX(Kategorien!$F$27:$H$30,$Z12,$AA12)),INDEX(Kategorien!$F$27:$H$30,$Z12,$AA12),"nicht vorgesehen"),"Angaben fehlen")))))</f>
        <v/>
      </c>
      <c r="O12" s="26"/>
      <c r="P12" s="37" t="str">
        <f>IF(O12&lt;&gt;"X","",IF(NOT(ISNUMBER(Z12)),"Angaben fehlen",IF(Z12&lt;1,"Team ungültig",IF(AA12="","Angaben fehlen",IFERROR(IF(ISNUMBER(INDEX(Kategorien!$I$27:$K$30,$Z12,$AA12)),INDEX(Kategorien!$I$27:$K$30,$Z12,$AA12),"nicht vorgesehen"),"Angaben fehlen")))))</f>
        <v/>
      </c>
      <c r="Q12" s="28" t="str">
        <f>IF(((K12="X")+(M12="X")+(O12="X"))=0,"",Kategorien!$D$4*((K12="X")+(M12="X")+(O12="X")))</f>
        <v/>
      </c>
      <c r="S12" s="29" t="str">
        <f>IF(ISNUMBER(D12),IFERROR(DATEDIF(D12,Anmeldung!$O$3,"Y"),""),"")</f>
        <v/>
      </c>
      <c r="T12" s="29" t="str">
        <f>IF(ISNUMBER(F12),IFERROR(DATEDIF(F12,Anmeldung!$O$3,"Y"),""),"")</f>
        <v/>
      </c>
      <c r="U12" s="29" t="str">
        <f>IF(ISNUMBER(H12),IFERROR(DATEDIF(H12,Anmeldung!$O$3,"Y"),""),"")</f>
        <v/>
      </c>
      <c r="V12" s="29" t="str">
        <f t="shared" si="0"/>
        <v/>
      </c>
      <c r="W12" s="29" t="str">
        <f t="shared" si="1"/>
        <v/>
      </c>
      <c r="X12" s="29" t="str">
        <f t="shared" si="2"/>
        <v/>
      </c>
      <c r="Y12" s="29" t="str">
        <f t="shared" si="3"/>
        <v/>
      </c>
      <c r="Z12" s="29" t="str">
        <f t="shared" si="4"/>
        <v/>
      </c>
      <c r="AA12" s="29" t="str">
        <f t="shared" si="5"/>
        <v/>
      </c>
    </row>
    <row r="13" spans="1:27" ht="19.5" customHeight="1" x14ac:dyDescent="0.25">
      <c r="A13" s="22">
        <v>4</v>
      </c>
      <c r="B13" s="9"/>
      <c r="C13" s="9"/>
      <c r="D13" s="23" t="str">
        <f>IF(TRIM(C13)="","",IFERROR(IF(INDEX(Anmeldung!$C$10:$C$41,MATCH(TRIM(C13),Anmeldung!$B$10:$B$41,0))="","",INDEX(Anmeldung!$C$10:$C$41,MATCH(TRIM(C13),Anmeldung!$B$10:$B$41,0))),""))</f>
        <v/>
      </c>
      <c r="E13" s="9"/>
      <c r="F13" s="23" t="str">
        <f>IF(TRIM(E13)="","",IFERROR(IF(INDEX(Anmeldung!$C$10:$C$41,MATCH(TRIM(E13),Anmeldung!$B$10:$B$41,0))="","",INDEX(Anmeldung!$C$10:$C$41,MATCH(TRIM(E13),Anmeldung!$B$10:$B$41,0))),""))</f>
        <v/>
      </c>
      <c r="G13" s="9"/>
      <c r="H13" s="23" t="str">
        <f>IF(TRIM(G13)="","",IFERROR(IF(INDEX(Anmeldung!$C$10:$C$41,MATCH(TRIM(G13),Anmeldung!$B$10:$B$41,0))="","",INDEX(Anmeldung!$C$10:$C$41,MATCH(TRIM(G13),Anmeldung!$B$10:$B$41,0))),""))</f>
        <v/>
      </c>
      <c r="I13" s="25"/>
      <c r="J13" s="36" t="str">
        <f>IF(COUNT(S13:U13)&lt;3,"",IF(COUNT(V13:X13)&lt;3,"Alter über 17",IF(Z13=0,"Ungültig",INDEX(Kategorien!$B$27:$B$30,Z13))))</f>
        <v/>
      </c>
      <c r="K13" s="26"/>
      <c r="L13" s="37" t="str">
        <f>IF(K13&lt;&gt;"X","",IF(NOT(ISNUMBER(Z13)),"Angaben fehlen",IF(Z13&lt;1,"Team ungültig",IF(AA13="","Angaben fehlen",IFERROR(IF(ISNUMBER(INDEX(Kategorien!$C$27:$E$30,$Z13,$AA13)),INDEX(Kategorien!$C$27:$E$30,$Z13,$AA13),"nicht vorgesehen"),"Angaben fehlen")))))</f>
        <v/>
      </c>
      <c r="M13" s="26"/>
      <c r="N13" s="37" t="str">
        <f>IF(M13&lt;&gt;"X","",IF(NOT(ISNUMBER(Z13)),"Angaben fehlen",IF(Z13&lt;1,"Team ungültig",IF(AA13="","Angaben fehlen",IFERROR(IF(ISNUMBER(INDEX(Kategorien!$F$27:$H$30,$Z13,$AA13)),INDEX(Kategorien!$F$27:$H$30,$Z13,$AA13),"nicht vorgesehen"),"Angaben fehlen")))))</f>
        <v/>
      </c>
      <c r="O13" s="26"/>
      <c r="P13" s="37" t="str">
        <f>IF(O13&lt;&gt;"X","",IF(NOT(ISNUMBER(Z13)),"Angaben fehlen",IF(Z13&lt;1,"Team ungültig",IF(AA13="","Angaben fehlen",IFERROR(IF(ISNUMBER(INDEX(Kategorien!$I$27:$K$30,$Z13,$AA13)),INDEX(Kategorien!$I$27:$K$30,$Z13,$AA13),"nicht vorgesehen"),"Angaben fehlen")))))</f>
        <v/>
      </c>
      <c r="Q13" s="28" t="str">
        <f>IF(((K13="X")+(M13="X")+(O13="X"))=0,"",Kategorien!$D$4*((K13="X")+(M13="X")+(O13="X")))</f>
        <v/>
      </c>
      <c r="S13" s="29" t="str">
        <f>IF(ISNUMBER(D13),IFERROR(DATEDIF(D13,Anmeldung!$O$3,"Y"),""),"")</f>
        <v/>
      </c>
      <c r="T13" s="29" t="str">
        <f>IF(ISNUMBER(F13),IFERROR(DATEDIF(F13,Anmeldung!$O$3,"Y"),""),"")</f>
        <v/>
      </c>
      <c r="U13" s="29" t="str">
        <f>IF(ISNUMBER(H13),IFERROR(DATEDIF(H13,Anmeldung!$O$3,"Y"),""),"")</f>
        <v/>
      </c>
      <c r="V13" s="29" t="str">
        <f t="shared" si="0"/>
        <v/>
      </c>
      <c r="W13" s="29" t="str">
        <f t="shared" si="1"/>
        <v/>
      </c>
      <c r="X13" s="29" t="str">
        <f t="shared" si="2"/>
        <v/>
      </c>
      <c r="Y13" s="29" t="str">
        <f t="shared" si="3"/>
        <v/>
      </c>
      <c r="Z13" s="29" t="str">
        <f t="shared" si="4"/>
        <v/>
      </c>
      <c r="AA13" s="29" t="str">
        <f t="shared" si="5"/>
        <v/>
      </c>
    </row>
    <row r="14" spans="1:27" ht="19.5" customHeight="1" x14ac:dyDescent="0.25">
      <c r="A14" s="22">
        <v>5</v>
      </c>
      <c r="B14" s="9"/>
      <c r="C14" s="9"/>
      <c r="D14" s="23" t="str">
        <f>IF(TRIM(C14)="","",IFERROR(IF(INDEX(Anmeldung!$C$10:$C$41,MATCH(TRIM(C14),Anmeldung!$B$10:$B$41,0))="","",INDEX(Anmeldung!$C$10:$C$41,MATCH(TRIM(C14),Anmeldung!$B$10:$B$41,0))),""))</f>
        <v/>
      </c>
      <c r="E14" s="9"/>
      <c r="F14" s="23" t="str">
        <f>IF(TRIM(E14)="","",IFERROR(IF(INDEX(Anmeldung!$C$10:$C$41,MATCH(TRIM(E14),Anmeldung!$B$10:$B$41,0))="","",INDEX(Anmeldung!$C$10:$C$41,MATCH(TRIM(E14),Anmeldung!$B$10:$B$41,0))),""))</f>
        <v/>
      </c>
      <c r="G14" s="9"/>
      <c r="H14" s="23" t="str">
        <f>IF(TRIM(G14)="","",IFERROR(IF(INDEX(Anmeldung!$C$10:$C$41,MATCH(TRIM(G14),Anmeldung!$B$10:$B$41,0))="","",INDEX(Anmeldung!$C$10:$C$41,MATCH(TRIM(G14),Anmeldung!$B$10:$B$41,0))),""))</f>
        <v/>
      </c>
      <c r="I14" s="25"/>
      <c r="J14" s="36" t="str">
        <f>IF(COUNT(S14:U14)&lt;3,"",IF(COUNT(V14:X14)&lt;3,"Alter über 17",IF(Z14=0,"Ungültig",INDEX(Kategorien!$B$27:$B$30,Z14))))</f>
        <v/>
      </c>
      <c r="K14" s="26"/>
      <c r="L14" s="37" t="str">
        <f>IF(K14&lt;&gt;"X","",IF(NOT(ISNUMBER(Z14)),"Angaben fehlen",IF(Z14&lt;1,"Team ungültig",IF(AA14="","Angaben fehlen",IFERROR(IF(ISNUMBER(INDEX(Kategorien!$C$27:$E$30,$Z14,$AA14)),INDEX(Kategorien!$C$27:$E$30,$Z14,$AA14),"nicht vorgesehen"),"Angaben fehlen")))))</f>
        <v/>
      </c>
      <c r="M14" s="26"/>
      <c r="N14" s="37" t="str">
        <f>IF(M14&lt;&gt;"X","",IF(NOT(ISNUMBER(Z14)),"Angaben fehlen",IF(Z14&lt;1,"Team ungültig",IF(AA14="","Angaben fehlen",IFERROR(IF(ISNUMBER(INDEX(Kategorien!$F$27:$H$30,$Z14,$AA14)),INDEX(Kategorien!$F$27:$H$30,$Z14,$AA14),"nicht vorgesehen"),"Angaben fehlen")))))</f>
        <v/>
      </c>
      <c r="O14" s="26"/>
      <c r="P14" s="37" t="str">
        <f>IF(O14&lt;&gt;"X","",IF(NOT(ISNUMBER(Z14)),"Angaben fehlen",IF(Z14&lt;1,"Team ungültig",IF(AA14="","Angaben fehlen",IFERROR(IF(ISNUMBER(INDEX(Kategorien!$I$27:$K$30,$Z14,$AA14)),INDEX(Kategorien!$I$27:$K$30,$Z14,$AA14),"nicht vorgesehen"),"Angaben fehlen")))))</f>
        <v/>
      </c>
      <c r="Q14" s="28" t="str">
        <f>IF(((K14="X")+(M14="X")+(O14="X"))=0,"",Kategorien!$D$4*((K14="X")+(M14="X")+(O14="X")))</f>
        <v/>
      </c>
      <c r="S14" s="29" t="str">
        <f>IF(ISNUMBER(D14),IFERROR(DATEDIF(D14,Anmeldung!$O$3,"Y"),""),"")</f>
        <v/>
      </c>
      <c r="T14" s="29" t="str">
        <f>IF(ISNUMBER(F14),IFERROR(DATEDIF(F14,Anmeldung!$O$3,"Y"),""),"")</f>
        <v/>
      </c>
      <c r="U14" s="29" t="str">
        <f>IF(ISNUMBER(H14),IFERROR(DATEDIF(H14,Anmeldung!$O$3,"Y"),""),"")</f>
        <v/>
      </c>
      <c r="V14" s="29" t="str">
        <f t="shared" si="0"/>
        <v/>
      </c>
      <c r="W14" s="29" t="str">
        <f t="shared" si="1"/>
        <v/>
      </c>
      <c r="X14" s="29" t="str">
        <f t="shared" si="2"/>
        <v/>
      </c>
      <c r="Y14" s="29" t="str">
        <f t="shared" si="3"/>
        <v/>
      </c>
      <c r="Z14" s="29" t="str">
        <f t="shared" si="4"/>
        <v/>
      </c>
      <c r="AA14" s="29" t="str">
        <f t="shared" si="5"/>
        <v/>
      </c>
    </row>
    <row r="15" spans="1:27" ht="19.5" customHeight="1" x14ac:dyDescent="0.25">
      <c r="A15" s="22">
        <v>6</v>
      </c>
      <c r="B15" s="9"/>
      <c r="C15" s="9"/>
      <c r="D15" s="23" t="str">
        <f>IF(TRIM(C15)="","",IFERROR(IF(INDEX(Anmeldung!$C$10:$C$41,MATCH(TRIM(C15),Anmeldung!$B$10:$B$41,0))="","",INDEX(Anmeldung!$C$10:$C$41,MATCH(TRIM(C15),Anmeldung!$B$10:$B$41,0))),""))</f>
        <v/>
      </c>
      <c r="E15" s="9"/>
      <c r="F15" s="23" t="str">
        <f>IF(TRIM(E15)="","",IFERROR(IF(INDEX(Anmeldung!$C$10:$C$41,MATCH(TRIM(E15),Anmeldung!$B$10:$B$41,0))="","",INDEX(Anmeldung!$C$10:$C$41,MATCH(TRIM(E15),Anmeldung!$B$10:$B$41,0))),""))</f>
        <v/>
      </c>
      <c r="G15" s="9"/>
      <c r="H15" s="23" t="str">
        <f>IF(TRIM(G15)="","",IFERROR(IF(INDEX(Anmeldung!$C$10:$C$41,MATCH(TRIM(G15),Anmeldung!$B$10:$B$41,0))="","",INDEX(Anmeldung!$C$10:$C$41,MATCH(TRIM(G15),Anmeldung!$B$10:$B$41,0))),""))</f>
        <v/>
      </c>
      <c r="I15" s="25"/>
      <c r="J15" s="36" t="str">
        <f>IF(COUNT(S15:U15)&lt;3,"",IF(COUNT(V15:X15)&lt;3,"Alter über 17",IF(Z15=0,"Ungültig",INDEX(Kategorien!$B$27:$B$30,Z15))))</f>
        <v/>
      </c>
      <c r="K15" s="26"/>
      <c r="L15" s="37" t="str">
        <f>IF(K15&lt;&gt;"X","",IF(NOT(ISNUMBER(Z15)),"Angaben fehlen",IF(Z15&lt;1,"Team ungültig",IF(AA15="","Angaben fehlen",IFERROR(IF(ISNUMBER(INDEX(Kategorien!$C$27:$E$30,$Z15,$AA15)),INDEX(Kategorien!$C$27:$E$30,$Z15,$AA15),"nicht vorgesehen"),"Angaben fehlen")))))</f>
        <v/>
      </c>
      <c r="M15" s="26"/>
      <c r="N15" s="37" t="str">
        <f>IF(M15&lt;&gt;"X","",IF(NOT(ISNUMBER(Z15)),"Angaben fehlen",IF(Z15&lt;1,"Team ungültig",IF(AA15="","Angaben fehlen",IFERROR(IF(ISNUMBER(INDEX(Kategorien!$F$27:$H$30,$Z15,$AA15)),INDEX(Kategorien!$F$27:$H$30,$Z15,$AA15),"nicht vorgesehen"),"Angaben fehlen")))))</f>
        <v/>
      </c>
      <c r="O15" s="26"/>
      <c r="P15" s="37" t="str">
        <f>IF(O15&lt;&gt;"X","",IF(NOT(ISNUMBER(Z15)),"Angaben fehlen",IF(Z15&lt;1,"Team ungültig",IF(AA15="","Angaben fehlen",IFERROR(IF(ISNUMBER(INDEX(Kategorien!$I$27:$K$30,$Z15,$AA15)),INDEX(Kategorien!$I$27:$K$30,$Z15,$AA15),"nicht vorgesehen"),"Angaben fehlen")))))</f>
        <v/>
      </c>
      <c r="Q15" s="28" t="str">
        <f>IF(((K15="X")+(M15="X")+(O15="X"))=0,"",Kategorien!$D$4*((K15="X")+(M15="X")+(O15="X")))</f>
        <v/>
      </c>
      <c r="S15" s="29" t="str">
        <f>IF(ISNUMBER(D15),IFERROR(DATEDIF(D15,Anmeldung!$O$3,"Y"),""),"")</f>
        <v/>
      </c>
      <c r="T15" s="29" t="str">
        <f>IF(ISNUMBER(F15),IFERROR(DATEDIF(F15,Anmeldung!$O$3,"Y"),""),"")</f>
        <v/>
      </c>
      <c r="U15" s="29" t="str">
        <f>IF(ISNUMBER(H15),IFERROR(DATEDIF(H15,Anmeldung!$O$3,"Y"),""),"")</f>
        <v/>
      </c>
      <c r="V15" s="29" t="str">
        <f t="shared" si="0"/>
        <v/>
      </c>
      <c r="W15" s="29" t="str">
        <f t="shared" si="1"/>
        <v/>
      </c>
      <c r="X15" s="29" t="str">
        <f t="shared" si="2"/>
        <v/>
      </c>
      <c r="Y15" s="29" t="str">
        <f t="shared" si="3"/>
        <v/>
      </c>
      <c r="Z15" s="29" t="str">
        <f t="shared" si="4"/>
        <v/>
      </c>
      <c r="AA15" s="29" t="str">
        <f t="shared" si="5"/>
        <v/>
      </c>
    </row>
    <row r="16" spans="1:27" ht="19.5" customHeight="1" x14ac:dyDescent="0.25">
      <c r="A16" s="22">
        <v>7</v>
      </c>
      <c r="B16" s="9"/>
      <c r="C16" s="9"/>
      <c r="D16" s="23" t="str">
        <f>IF(TRIM(C16)="","",IFERROR(IF(INDEX(Anmeldung!$C$10:$C$41,MATCH(TRIM(C16),Anmeldung!$B$10:$B$41,0))="","",INDEX(Anmeldung!$C$10:$C$41,MATCH(TRIM(C16),Anmeldung!$B$10:$B$41,0))),""))</f>
        <v/>
      </c>
      <c r="E16" s="9"/>
      <c r="F16" s="23" t="str">
        <f>IF(TRIM(E16)="","",IFERROR(IF(INDEX(Anmeldung!$C$10:$C$41,MATCH(TRIM(E16),Anmeldung!$B$10:$B$41,0))="","",INDEX(Anmeldung!$C$10:$C$41,MATCH(TRIM(E16),Anmeldung!$B$10:$B$41,0))),""))</f>
        <v/>
      </c>
      <c r="G16" s="9"/>
      <c r="H16" s="23" t="str">
        <f>IF(TRIM(G16)="","",IFERROR(IF(INDEX(Anmeldung!$C$10:$C$41,MATCH(TRIM(G16),Anmeldung!$B$10:$B$41,0))="","",INDEX(Anmeldung!$C$10:$C$41,MATCH(TRIM(G16),Anmeldung!$B$10:$B$41,0))),""))</f>
        <v/>
      </c>
      <c r="I16" s="25"/>
      <c r="J16" s="36" t="str">
        <f>IF(COUNT(S16:U16)&lt;3,"",IF(COUNT(V16:X16)&lt;3,"Alter über 17",IF(Z16=0,"Ungültig",INDEX(Kategorien!$B$27:$B$30,Z16))))</f>
        <v/>
      </c>
      <c r="K16" s="26"/>
      <c r="L16" s="37" t="str">
        <f>IF(K16&lt;&gt;"X","",IF(NOT(ISNUMBER(Z16)),"Angaben fehlen",IF(Z16&lt;1,"Team ungültig",IF(AA16="","Angaben fehlen",IFERROR(IF(ISNUMBER(INDEX(Kategorien!$C$27:$E$30,$Z16,$AA16)),INDEX(Kategorien!$C$27:$E$30,$Z16,$AA16),"nicht vorgesehen"),"Angaben fehlen")))))</f>
        <v/>
      </c>
      <c r="M16" s="26"/>
      <c r="N16" s="37" t="str">
        <f>IF(M16&lt;&gt;"X","",IF(NOT(ISNUMBER(Z16)),"Angaben fehlen",IF(Z16&lt;1,"Team ungültig",IF(AA16="","Angaben fehlen",IFERROR(IF(ISNUMBER(INDEX(Kategorien!$F$27:$H$30,$Z16,$AA16)),INDEX(Kategorien!$F$27:$H$30,$Z16,$AA16),"nicht vorgesehen"),"Angaben fehlen")))))</f>
        <v/>
      </c>
      <c r="O16" s="26"/>
      <c r="P16" s="37" t="str">
        <f>IF(O16&lt;&gt;"X","",IF(NOT(ISNUMBER(Z16)),"Angaben fehlen",IF(Z16&lt;1,"Team ungültig",IF(AA16="","Angaben fehlen",IFERROR(IF(ISNUMBER(INDEX(Kategorien!$I$27:$K$30,$Z16,$AA16)),INDEX(Kategorien!$I$27:$K$30,$Z16,$AA16),"nicht vorgesehen"),"Angaben fehlen")))))</f>
        <v/>
      </c>
      <c r="Q16" s="28" t="str">
        <f>IF(((K16="X")+(M16="X")+(O16="X"))=0,"",Kategorien!$D$4*((K16="X")+(M16="X")+(O16="X")))</f>
        <v/>
      </c>
      <c r="S16" s="29" t="str">
        <f>IF(ISNUMBER(D16),IFERROR(DATEDIF(D16,Anmeldung!$O$3,"Y"),""),"")</f>
        <v/>
      </c>
      <c r="T16" s="29" t="str">
        <f>IF(ISNUMBER(F16),IFERROR(DATEDIF(F16,Anmeldung!$O$3,"Y"),""),"")</f>
        <v/>
      </c>
      <c r="U16" s="29" t="str">
        <f>IF(ISNUMBER(H16),IFERROR(DATEDIF(H16,Anmeldung!$O$3,"Y"),""),"")</f>
        <v/>
      </c>
      <c r="V16" s="29" t="str">
        <f t="shared" si="0"/>
        <v/>
      </c>
      <c r="W16" s="29" t="str">
        <f t="shared" si="1"/>
        <v/>
      </c>
      <c r="X16" s="29" t="str">
        <f t="shared" si="2"/>
        <v/>
      </c>
      <c r="Y16" s="29" t="str">
        <f t="shared" si="3"/>
        <v/>
      </c>
      <c r="Z16" s="29" t="str">
        <f t="shared" si="4"/>
        <v/>
      </c>
      <c r="AA16" s="29" t="str">
        <f t="shared" si="5"/>
        <v/>
      </c>
    </row>
    <row r="17" spans="1:27" ht="19.5" customHeight="1" x14ac:dyDescent="0.25">
      <c r="A17" s="22">
        <v>8</v>
      </c>
      <c r="B17" s="9"/>
      <c r="C17" s="9"/>
      <c r="D17" s="23" t="str">
        <f>IF(TRIM(C17)="","",IFERROR(IF(INDEX(Anmeldung!$C$10:$C$41,MATCH(TRIM(C17),Anmeldung!$B$10:$B$41,0))="","",INDEX(Anmeldung!$C$10:$C$41,MATCH(TRIM(C17),Anmeldung!$B$10:$B$41,0))),""))</f>
        <v/>
      </c>
      <c r="E17" s="9"/>
      <c r="F17" s="23" t="str">
        <f>IF(TRIM(E17)="","",IFERROR(IF(INDEX(Anmeldung!$C$10:$C$41,MATCH(TRIM(E17),Anmeldung!$B$10:$B$41,0))="","",INDEX(Anmeldung!$C$10:$C$41,MATCH(TRIM(E17),Anmeldung!$B$10:$B$41,0))),""))</f>
        <v/>
      </c>
      <c r="G17" s="9"/>
      <c r="H17" s="23" t="str">
        <f>IF(TRIM(G17)="","",IFERROR(IF(INDEX(Anmeldung!$C$10:$C$41,MATCH(TRIM(G17),Anmeldung!$B$10:$B$41,0))="","",INDEX(Anmeldung!$C$10:$C$41,MATCH(TRIM(G17),Anmeldung!$B$10:$B$41,0))),""))</f>
        <v/>
      </c>
      <c r="I17" s="25"/>
      <c r="J17" s="36" t="str">
        <f>IF(COUNT(S17:U17)&lt;3,"",IF(COUNT(V17:X17)&lt;3,"Alter über 17",IF(Z17=0,"Ungültig",INDEX(Kategorien!$B$27:$B$30,Z17))))</f>
        <v/>
      </c>
      <c r="K17" s="26"/>
      <c r="L17" s="37" t="str">
        <f>IF(K17&lt;&gt;"X","",IF(NOT(ISNUMBER(Z17)),"Angaben fehlen",IF(Z17&lt;1,"Team ungültig",IF(AA17="","Angaben fehlen",IFERROR(IF(ISNUMBER(INDEX(Kategorien!$C$27:$E$30,$Z17,$AA17)),INDEX(Kategorien!$C$27:$E$30,$Z17,$AA17),"nicht vorgesehen"),"Angaben fehlen")))))</f>
        <v/>
      </c>
      <c r="M17" s="26"/>
      <c r="N17" s="37" t="str">
        <f>IF(M17&lt;&gt;"X","",IF(NOT(ISNUMBER(Z17)),"Angaben fehlen",IF(Z17&lt;1,"Team ungültig",IF(AA17="","Angaben fehlen",IFERROR(IF(ISNUMBER(INDEX(Kategorien!$F$27:$H$30,$Z17,$AA17)),INDEX(Kategorien!$F$27:$H$30,$Z17,$AA17),"nicht vorgesehen"),"Angaben fehlen")))))</f>
        <v/>
      </c>
      <c r="O17" s="26"/>
      <c r="P17" s="37" t="str">
        <f>IF(O17&lt;&gt;"X","",IF(NOT(ISNUMBER(Z17)),"Angaben fehlen",IF(Z17&lt;1,"Team ungültig",IF(AA17="","Angaben fehlen",IFERROR(IF(ISNUMBER(INDEX(Kategorien!$I$27:$K$30,$Z17,$AA17)),INDEX(Kategorien!$I$27:$K$30,$Z17,$AA17),"nicht vorgesehen"),"Angaben fehlen")))))</f>
        <v/>
      </c>
      <c r="Q17" s="28" t="str">
        <f>IF(((K17="X")+(M17="X")+(O17="X"))=0,"",Kategorien!$D$4*((K17="X")+(M17="X")+(O17="X")))</f>
        <v/>
      </c>
      <c r="S17" s="29" t="str">
        <f>IF(ISNUMBER(D17),IFERROR(DATEDIF(D17,Anmeldung!$O$3,"Y"),""),"")</f>
        <v/>
      </c>
      <c r="T17" s="29" t="str">
        <f>IF(ISNUMBER(F17),IFERROR(DATEDIF(F17,Anmeldung!$O$3,"Y"),""),"")</f>
        <v/>
      </c>
      <c r="U17" s="29" t="str">
        <f>IF(ISNUMBER(H17),IFERROR(DATEDIF(H17,Anmeldung!$O$3,"Y"),""),"")</f>
        <v/>
      </c>
      <c r="V17" s="29" t="str">
        <f t="shared" si="0"/>
        <v/>
      </c>
      <c r="W17" s="29" t="str">
        <f t="shared" si="1"/>
        <v/>
      </c>
      <c r="X17" s="29" t="str">
        <f t="shared" si="2"/>
        <v/>
      </c>
      <c r="Y17" s="29" t="str">
        <f t="shared" si="3"/>
        <v/>
      </c>
      <c r="Z17" s="29" t="str">
        <f t="shared" si="4"/>
        <v/>
      </c>
      <c r="AA17" s="29" t="str">
        <f t="shared" si="5"/>
        <v/>
      </c>
    </row>
    <row r="18" spans="1:27" ht="19.5" customHeight="1" x14ac:dyDescent="0.25">
      <c r="A18" s="22">
        <v>9</v>
      </c>
      <c r="B18" s="9"/>
      <c r="C18" s="9"/>
      <c r="D18" s="23" t="str">
        <f>IF(TRIM(C18)="","",IFERROR(IF(INDEX(Anmeldung!$C$10:$C$41,MATCH(TRIM(C18),Anmeldung!$B$10:$B$41,0))="","",INDEX(Anmeldung!$C$10:$C$41,MATCH(TRIM(C18),Anmeldung!$B$10:$B$41,0))),""))</f>
        <v/>
      </c>
      <c r="E18" s="9"/>
      <c r="F18" s="23" t="str">
        <f>IF(TRIM(E18)="","",IFERROR(IF(INDEX(Anmeldung!$C$10:$C$41,MATCH(TRIM(E18),Anmeldung!$B$10:$B$41,0))="","",INDEX(Anmeldung!$C$10:$C$41,MATCH(TRIM(E18),Anmeldung!$B$10:$B$41,0))),""))</f>
        <v/>
      </c>
      <c r="G18" s="9"/>
      <c r="H18" s="23" t="str">
        <f>IF(TRIM(G18)="","",IFERROR(IF(INDEX(Anmeldung!$C$10:$C$41,MATCH(TRIM(G18),Anmeldung!$B$10:$B$41,0))="","",INDEX(Anmeldung!$C$10:$C$41,MATCH(TRIM(G18),Anmeldung!$B$10:$B$41,0))),""))</f>
        <v/>
      </c>
      <c r="I18" s="25"/>
      <c r="J18" s="36" t="str">
        <f>IF(COUNT(S18:U18)&lt;3,"",IF(COUNT(V18:X18)&lt;3,"Alter über 17",IF(Z18=0,"Ungültig",INDEX(Kategorien!$B$27:$B$30,Z18))))</f>
        <v/>
      </c>
      <c r="K18" s="26"/>
      <c r="L18" s="37" t="str">
        <f>IF(K18&lt;&gt;"X","",IF(NOT(ISNUMBER(Z18)),"Angaben fehlen",IF(Z18&lt;1,"Team ungültig",IF(AA18="","Angaben fehlen",IFERROR(IF(ISNUMBER(INDEX(Kategorien!$C$27:$E$30,$Z18,$AA18)),INDEX(Kategorien!$C$27:$E$30,$Z18,$AA18),"nicht vorgesehen"),"Angaben fehlen")))))</f>
        <v/>
      </c>
      <c r="M18" s="26"/>
      <c r="N18" s="37" t="str">
        <f>IF(M18&lt;&gt;"X","",IF(NOT(ISNUMBER(Z18)),"Angaben fehlen",IF(Z18&lt;1,"Team ungültig",IF(AA18="","Angaben fehlen",IFERROR(IF(ISNUMBER(INDEX(Kategorien!$F$27:$H$30,$Z18,$AA18)),INDEX(Kategorien!$F$27:$H$30,$Z18,$AA18),"nicht vorgesehen"),"Angaben fehlen")))))</f>
        <v/>
      </c>
      <c r="O18" s="26"/>
      <c r="P18" s="37" t="str">
        <f>IF(O18&lt;&gt;"X","",IF(NOT(ISNUMBER(Z18)),"Angaben fehlen",IF(Z18&lt;1,"Team ungültig",IF(AA18="","Angaben fehlen",IFERROR(IF(ISNUMBER(INDEX(Kategorien!$I$27:$K$30,$Z18,$AA18)),INDEX(Kategorien!$I$27:$K$30,$Z18,$AA18),"nicht vorgesehen"),"Angaben fehlen")))))</f>
        <v/>
      </c>
      <c r="Q18" s="28" t="str">
        <f>IF(((K18="X")+(M18="X")+(O18="X"))=0,"",Kategorien!$D$4*((K18="X")+(M18="X")+(O18="X")))</f>
        <v/>
      </c>
      <c r="S18" s="29" t="str">
        <f>IF(ISNUMBER(D18),IFERROR(DATEDIF(D18,Anmeldung!$O$3,"Y"),""),"")</f>
        <v/>
      </c>
      <c r="T18" s="29" t="str">
        <f>IF(ISNUMBER(F18),IFERROR(DATEDIF(F18,Anmeldung!$O$3,"Y"),""),"")</f>
        <v/>
      </c>
      <c r="U18" s="29" t="str">
        <f>IF(ISNUMBER(H18),IFERROR(DATEDIF(H18,Anmeldung!$O$3,"Y"),""),"")</f>
        <v/>
      </c>
      <c r="V18" s="29" t="str">
        <f t="shared" si="0"/>
        <v/>
      </c>
      <c r="W18" s="29" t="str">
        <f t="shared" si="1"/>
        <v/>
      </c>
      <c r="X18" s="29" t="str">
        <f t="shared" si="2"/>
        <v/>
      </c>
      <c r="Y18" s="29" t="str">
        <f t="shared" si="3"/>
        <v/>
      </c>
      <c r="Z18" s="29" t="str">
        <f t="shared" si="4"/>
        <v/>
      </c>
      <c r="AA18" s="29" t="str">
        <f t="shared" si="5"/>
        <v/>
      </c>
    </row>
    <row r="19" spans="1:27" ht="19.5" customHeight="1" x14ac:dyDescent="0.25">
      <c r="A19" s="22">
        <v>10</v>
      </c>
      <c r="B19" s="9"/>
      <c r="C19" s="9"/>
      <c r="D19" s="23" t="str">
        <f>IF(TRIM(C19)="","",IFERROR(IF(INDEX(Anmeldung!$C$10:$C$41,MATCH(TRIM(C19),Anmeldung!$B$10:$B$41,0))="","",INDEX(Anmeldung!$C$10:$C$41,MATCH(TRIM(C19),Anmeldung!$B$10:$B$41,0))),""))</f>
        <v/>
      </c>
      <c r="E19" s="9"/>
      <c r="F19" s="23" t="str">
        <f>IF(TRIM(E19)="","",IFERROR(IF(INDEX(Anmeldung!$C$10:$C$41,MATCH(TRIM(E19),Anmeldung!$B$10:$B$41,0))="","",INDEX(Anmeldung!$C$10:$C$41,MATCH(TRIM(E19),Anmeldung!$B$10:$B$41,0))),""))</f>
        <v/>
      </c>
      <c r="G19" s="9"/>
      <c r="H19" s="23" t="str">
        <f>IF(TRIM(G19)="","",IFERROR(IF(INDEX(Anmeldung!$C$10:$C$41,MATCH(TRIM(G19),Anmeldung!$B$10:$B$41,0))="","",INDEX(Anmeldung!$C$10:$C$41,MATCH(TRIM(G19),Anmeldung!$B$10:$B$41,0))),""))</f>
        <v/>
      </c>
      <c r="I19" s="25"/>
      <c r="J19" s="36" t="str">
        <f>IF(COUNT(S19:U19)&lt;3,"",IF(COUNT(V19:X19)&lt;3,"Alter über 17",IF(Z19=0,"Ungültig",INDEX(Kategorien!$B$27:$B$30,Z19))))</f>
        <v/>
      </c>
      <c r="K19" s="26"/>
      <c r="L19" s="37" t="str">
        <f>IF(K19&lt;&gt;"X","",IF(NOT(ISNUMBER(Z19)),"Angaben fehlen",IF(Z19&lt;1,"Team ungültig",IF(AA19="","Angaben fehlen",IFERROR(IF(ISNUMBER(INDEX(Kategorien!$C$27:$E$30,$Z19,$AA19)),INDEX(Kategorien!$C$27:$E$30,$Z19,$AA19),"nicht vorgesehen"),"Angaben fehlen")))))</f>
        <v/>
      </c>
      <c r="M19" s="26"/>
      <c r="N19" s="37" t="str">
        <f>IF(M19&lt;&gt;"X","",IF(NOT(ISNUMBER(Z19)),"Angaben fehlen",IF(Z19&lt;1,"Team ungültig",IF(AA19="","Angaben fehlen",IFERROR(IF(ISNUMBER(INDEX(Kategorien!$F$27:$H$30,$Z19,$AA19)),INDEX(Kategorien!$F$27:$H$30,$Z19,$AA19),"nicht vorgesehen"),"Angaben fehlen")))))</f>
        <v/>
      </c>
      <c r="O19" s="26"/>
      <c r="P19" s="37" t="str">
        <f>IF(O19&lt;&gt;"X","",IF(NOT(ISNUMBER(Z19)),"Angaben fehlen",IF(Z19&lt;1,"Team ungültig",IF(AA19="","Angaben fehlen",IFERROR(IF(ISNUMBER(INDEX(Kategorien!$I$27:$K$30,$Z19,$AA19)),INDEX(Kategorien!$I$27:$K$30,$Z19,$AA19),"nicht vorgesehen"),"Angaben fehlen")))))</f>
        <v/>
      </c>
      <c r="Q19" s="28" t="str">
        <f>IF(((K19="X")+(M19="X")+(O19="X"))=0,"",Kategorien!$D$4*((K19="X")+(M19="X")+(O19="X")))</f>
        <v/>
      </c>
      <c r="S19" s="29" t="str">
        <f>IF(ISNUMBER(D19),IFERROR(DATEDIF(D19,Anmeldung!$O$3,"Y"),""),"")</f>
        <v/>
      </c>
      <c r="T19" s="29" t="str">
        <f>IF(ISNUMBER(F19),IFERROR(DATEDIF(F19,Anmeldung!$O$3,"Y"),""),"")</f>
        <v/>
      </c>
      <c r="U19" s="29" t="str">
        <f>IF(ISNUMBER(H19),IFERROR(DATEDIF(H19,Anmeldung!$O$3,"Y"),""),"")</f>
        <v/>
      </c>
      <c r="V19" s="29" t="str">
        <f t="shared" si="0"/>
        <v/>
      </c>
      <c r="W19" s="29" t="str">
        <f t="shared" si="1"/>
        <v/>
      </c>
      <c r="X19" s="29" t="str">
        <f t="shared" si="2"/>
        <v/>
      </c>
      <c r="Y19" s="29" t="str">
        <f t="shared" si="3"/>
        <v/>
      </c>
      <c r="Z19" s="29" t="str">
        <f t="shared" si="4"/>
        <v/>
      </c>
      <c r="AA19" s="29" t="str">
        <f t="shared" si="5"/>
        <v/>
      </c>
    </row>
    <row r="20" spans="1:27" ht="19.5" customHeight="1" x14ac:dyDescent="0.25">
      <c r="A20" s="22">
        <v>11</v>
      </c>
      <c r="B20" s="9"/>
      <c r="C20" s="9"/>
      <c r="D20" s="23" t="str">
        <f>IF(TRIM(C20)="","",IFERROR(IF(INDEX(Anmeldung!$C$10:$C$41,MATCH(TRIM(C20),Anmeldung!$B$10:$B$41,0))="","",INDEX(Anmeldung!$C$10:$C$41,MATCH(TRIM(C20),Anmeldung!$B$10:$B$41,0))),""))</f>
        <v/>
      </c>
      <c r="E20" s="9"/>
      <c r="F20" s="23" t="str">
        <f>IF(TRIM(E20)="","",IFERROR(IF(INDEX(Anmeldung!$C$10:$C$41,MATCH(TRIM(E20),Anmeldung!$B$10:$B$41,0))="","",INDEX(Anmeldung!$C$10:$C$41,MATCH(TRIM(E20),Anmeldung!$B$10:$B$41,0))),""))</f>
        <v/>
      </c>
      <c r="G20" s="9"/>
      <c r="H20" s="23" t="str">
        <f>IF(TRIM(G20)="","",IFERROR(IF(INDEX(Anmeldung!$C$10:$C$41,MATCH(TRIM(G20),Anmeldung!$B$10:$B$41,0))="","",INDEX(Anmeldung!$C$10:$C$41,MATCH(TRIM(G20),Anmeldung!$B$10:$B$41,0))),""))</f>
        <v/>
      </c>
      <c r="I20" s="25"/>
      <c r="J20" s="36" t="str">
        <f>IF(COUNT(S20:U20)&lt;3,"",IF(COUNT(V20:X20)&lt;3,"Alter über 17",IF(Z20=0,"Ungültig",INDEX(Kategorien!$B$27:$B$30,Z20))))</f>
        <v/>
      </c>
      <c r="K20" s="26"/>
      <c r="L20" s="37" t="str">
        <f>IF(K20&lt;&gt;"X","",IF(NOT(ISNUMBER(Z20)),"Angaben fehlen",IF(Z20&lt;1,"Team ungültig",IF(AA20="","Angaben fehlen",IFERROR(IF(ISNUMBER(INDEX(Kategorien!$C$27:$E$30,$Z20,$AA20)),INDEX(Kategorien!$C$27:$E$30,$Z20,$AA20),"nicht vorgesehen"),"Angaben fehlen")))))</f>
        <v/>
      </c>
      <c r="M20" s="26"/>
      <c r="N20" s="37" t="str">
        <f>IF(M20&lt;&gt;"X","",IF(NOT(ISNUMBER(Z20)),"Angaben fehlen",IF(Z20&lt;1,"Team ungültig",IF(AA20="","Angaben fehlen",IFERROR(IF(ISNUMBER(INDEX(Kategorien!$F$27:$H$30,$Z20,$AA20)),INDEX(Kategorien!$F$27:$H$30,$Z20,$AA20),"nicht vorgesehen"),"Angaben fehlen")))))</f>
        <v/>
      </c>
      <c r="O20" s="26"/>
      <c r="P20" s="37" t="str">
        <f>IF(O20&lt;&gt;"X","",IF(NOT(ISNUMBER(Z20)),"Angaben fehlen",IF(Z20&lt;1,"Team ungültig",IF(AA20="","Angaben fehlen",IFERROR(IF(ISNUMBER(INDEX(Kategorien!$I$27:$K$30,$Z20,$AA20)),INDEX(Kategorien!$I$27:$K$30,$Z20,$AA20),"nicht vorgesehen"),"Angaben fehlen")))))</f>
        <v/>
      </c>
      <c r="Q20" s="28" t="str">
        <f>IF(((K20="X")+(M20="X")+(O20="X"))=0,"",Kategorien!$D$4*((K20="X")+(M20="X")+(O20="X")))</f>
        <v/>
      </c>
      <c r="S20" s="29" t="str">
        <f>IF(ISNUMBER(D20),IFERROR(DATEDIF(D20,Anmeldung!$O$3,"Y"),""),"")</f>
        <v/>
      </c>
      <c r="T20" s="29" t="str">
        <f>IF(ISNUMBER(F20),IFERROR(DATEDIF(F20,Anmeldung!$O$3,"Y"),""),"")</f>
        <v/>
      </c>
      <c r="U20" s="29" t="str">
        <f>IF(ISNUMBER(H20),IFERROR(DATEDIF(H20,Anmeldung!$O$3,"Y"),""),"")</f>
        <v/>
      </c>
      <c r="V20" s="29" t="str">
        <f t="shared" si="0"/>
        <v/>
      </c>
      <c r="W20" s="29" t="str">
        <f t="shared" si="1"/>
        <v/>
      </c>
      <c r="X20" s="29" t="str">
        <f t="shared" si="2"/>
        <v/>
      </c>
      <c r="Y20" s="29" t="str">
        <f t="shared" si="3"/>
        <v/>
      </c>
      <c r="Z20" s="29" t="str">
        <f t="shared" si="4"/>
        <v/>
      </c>
      <c r="AA20" s="29" t="str">
        <f t="shared" si="5"/>
        <v/>
      </c>
    </row>
    <row r="21" spans="1:27" ht="19.5" customHeight="1" x14ac:dyDescent="0.25">
      <c r="A21" s="22">
        <v>12</v>
      </c>
      <c r="B21" s="9"/>
      <c r="C21" s="9"/>
      <c r="D21" s="23" t="str">
        <f>IF(TRIM(C21)="","",IFERROR(IF(INDEX(Anmeldung!$C$10:$C$41,MATCH(TRIM(C21),Anmeldung!$B$10:$B$41,0))="","",INDEX(Anmeldung!$C$10:$C$41,MATCH(TRIM(C21),Anmeldung!$B$10:$B$41,0))),""))</f>
        <v/>
      </c>
      <c r="E21" s="9"/>
      <c r="F21" s="23" t="str">
        <f>IF(TRIM(E21)="","",IFERROR(IF(INDEX(Anmeldung!$C$10:$C$41,MATCH(TRIM(E21),Anmeldung!$B$10:$B$41,0))="","",INDEX(Anmeldung!$C$10:$C$41,MATCH(TRIM(E21),Anmeldung!$B$10:$B$41,0))),""))</f>
        <v/>
      </c>
      <c r="G21" s="9"/>
      <c r="H21" s="23" t="str">
        <f>IF(TRIM(G21)="","",IFERROR(IF(INDEX(Anmeldung!$C$10:$C$41,MATCH(TRIM(G21),Anmeldung!$B$10:$B$41,0))="","",INDEX(Anmeldung!$C$10:$C$41,MATCH(TRIM(G21),Anmeldung!$B$10:$B$41,0))),""))</f>
        <v/>
      </c>
      <c r="I21" s="25"/>
      <c r="J21" s="36" t="str">
        <f>IF(COUNT(S21:U21)&lt;3,"",IF(COUNT(V21:X21)&lt;3,"Alter über 17",IF(Z21=0,"Ungültig",INDEX(Kategorien!$B$27:$B$30,Z21))))</f>
        <v/>
      </c>
      <c r="K21" s="26"/>
      <c r="L21" s="37" t="str">
        <f>IF(K21&lt;&gt;"X","",IF(NOT(ISNUMBER(Z21)),"Angaben fehlen",IF(Z21&lt;1,"Team ungültig",IF(AA21="","Angaben fehlen",IFERROR(IF(ISNUMBER(INDEX(Kategorien!$C$27:$E$30,$Z21,$AA21)),INDEX(Kategorien!$C$27:$E$30,$Z21,$AA21),"nicht vorgesehen"),"Angaben fehlen")))))</f>
        <v/>
      </c>
      <c r="M21" s="26"/>
      <c r="N21" s="37" t="str">
        <f>IF(M21&lt;&gt;"X","",IF(NOT(ISNUMBER(Z21)),"Angaben fehlen",IF(Z21&lt;1,"Team ungültig",IF(AA21="","Angaben fehlen",IFERROR(IF(ISNUMBER(INDEX(Kategorien!$F$27:$H$30,$Z21,$AA21)),INDEX(Kategorien!$F$27:$H$30,$Z21,$AA21),"nicht vorgesehen"),"Angaben fehlen")))))</f>
        <v/>
      </c>
      <c r="O21" s="26"/>
      <c r="P21" s="37" t="str">
        <f>IF(O21&lt;&gt;"X","",IF(NOT(ISNUMBER(Z21)),"Angaben fehlen",IF(Z21&lt;1,"Team ungültig",IF(AA21="","Angaben fehlen",IFERROR(IF(ISNUMBER(INDEX(Kategorien!$I$27:$K$30,$Z21,$AA21)),INDEX(Kategorien!$I$27:$K$30,$Z21,$AA21),"nicht vorgesehen"),"Angaben fehlen")))))</f>
        <v/>
      </c>
      <c r="Q21" s="28" t="str">
        <f>IF(((K21="X")+(M21="X")+(O21="X"))=0,"",Kategorien!$D$4*((K21="X")+(M21="X")+(O21="X")))</f>
        <v/>
      </c>
      <c r="S21" s="29" t="str">
        <f>IF(ISNUMBER(D21),IFERROR(DATEDIF(D21,Anmeldung!$O$3,"Y"),""),"")</f>
        <v/>
      </c>
      <c r="T21" s="29" t="str">
        <f>IF(ISNUMBER(F21),IFERROR(DATEDIF(F21,Anmeldung!$O$3,"Y"),""),"")</f>
        <v/>
      </c>
      <c r="U21" s="29" t="str">
        <f>IF(ISNUMBER(H21),IFERROR(DATEDIF(H21,Anmeldung!$O$3,"Y"),""),"")</f>
        <v/>
      </c>
      <c r="V21" s="29" t="str">
        <f t="shared" si="0"/>
        <v/>
      </c>
      <c r="W21" s="29" t="str">
        <f t="shared" si="1"/>
        <v/>
      </c>
      <c r="X21" s="29" t="str">
        <f t="shared" si="2"/>
        <v/>
      </c>
      <c r="Y21" s="29" t="str">
        <f t="shared" si="3"/>
        <v/>
      </c>
      <c r="Z21" s="29" t="str">
        <f t="shared" si="4"/>
        <v/>
      </c>
      <c r="AA21" s="29" t="str">
        <f t="shared" si="5"/>
        <v/>
      </c>
    </row>
    <row r="22" spans="1:27" ht="19.5" customHeight="1" x14ac:dyDescent="0.25">
      <c r="A22" s="22">
        <v>13</v>
      </c>
      <c r="B22" s="9"/>
      <c r="C22" s="9"/>
      <c r="D22" s="23" t="str">
        <f>IF(TRIM(C22)="","",IFERROR(IF(INDEX(Anmeldung!$C$10:$C$41,MATCH(TRIM(C22),Anmeldung!$B$10:$B$41,0))="","",INDEX(Anmeldung!$C$10:$C$41,MATCH(TRIM(C22),Anmeldung!$B$10:$B$41,0))),""))</f>
        <v/>
      </c>
      <c r="E22" s="9"/>
      <c r="F22" s="23" t="str">
        <f>IF(TRIM(E22)="","",IFERROR(IF(INDEX(Anmeldung!$C$10:$C$41,MATCH(TRIM(E22),Anmeldung!$B$10:$B$41,0))="","",INDEX(Anmeldung!$C$10:$C$41,MATCH(TRIM(E22),Anmeldung!$B$10:$B$41,0))),""))</f>
        <v/>
      </c>
      <c r="G22" s="9"/>
      <c r="H22" s="23" t="str">
        <f>IF(TRIM(G22)="","",IFERROR(IF(INDEX(Anmeldung!$C$10:$C$41,MATCH(TRIM(G22),Anmeldung!$B$10:$B$41,0))="","",INDEX(Anmeldung!$C$10:$C$41,MATCH(TRIM(G22),Anmeldung!$B$10:$B$41,0))),""))</f>
        <v/>
      </c>
      <c r="I22" s="25"/>
      <c r="J22" s="36" t="str">
        <f>IF(COUNT(S22:U22)&lt;3,"",IF(COUNT(V22:X22)&lt;3,"Alter über 17",IF(Z22=0,"Ungültig",INDEX(Kategorien!$B$27:$B$30,Z22))))</f>
        <v/>
      </c>
      <c r="K22" s="26"/>
      <c r="L22" s="37" t="str">
        <f>IF(K22&lt;&gt;"X","",IF(NOT(ISNUMBER(Z22)),"Angaben fehlen",IF(Z22&lt;1,"Team ungültig",IF(AA22="","Angaben fehlen",IFERROR(IF(ISNUMBER(INDEX(Kategorien!$C$27:$E$30,$Z22,$AA22)),INDEX(Kategorien!$C$27:$E$30,$Z22,$AA22),"nicht vorgesehen"),"Angaben fehlen")))))</f>
        <v/>
      </c>
      <c r="M22" s="26"/>
      <c r="N22" s="37" t="str">
        <f>IF(M22&lt;&gt;"X","",IF(NOT(ISNUMBER(Z22)),"Angaben fehlen",IF(Z22&lt;1,"Team ungültig",IF(AA22="","Angaben fehlen",IFERROR(IF(ISNUMBER(INDEX(Kategorien!$F$27:$H$30,$Z22,$AA22)),INDEX(Kategorien!$F$27:$H$30,$Z22,$AA22),"nicht vorgesehen"),"Angaben fehlen")))))</f>
        <v/>
      </c>
      <c r="O22" s="26"/>
      <c r="P22" s="37" t="str">
        <f>IF(O22&lt;&gt;"X","",IF(NOT(ISNUMBER(Z22)),"Angaben fehlen",IF(Z22&lt;1,"Team ungültig",IF(AA22="","Angaben fehlen",IFERROR(IF(ISNUMBER(INDEX(Kategorien!$I$27:$K$30,$Z22,$AA22)),INDEX(Kategorien!$I$27:$K$30,$Z22,$AA22),"nicht vorgesehen"),"Angaben fehlen")))))</f>
        <v/>
      </c>
      <c r="Q22" s="28" t="str">
        <f>IF(((K22="X")+(M22="X")+(O22="X"))=0,"",Kategorien!$D$4*((K22="X")+(M22="X")+(O22="X")))</f>
        <v/>
      </c>
      <c r="S22" s="29" t="str">
        <f>IF(ISNUMBER(D22),IFERROR(DATEDIF(D22,Anmeldung!$O$3,"Y"),""),"")</f>
        <v/>
      </c>
      <c r="T22" s="29" t="str">
        <f>IF(ISNUMBER(F22),IFERROR(DATEDIF(F22,Anmeldung!$O$3,"Y"),""),"")</f>
        <v/>
      </c>
      <c r="U22" s="29" t="str">
        <f>IF(ISNUMBER(H22),IFERROR(DATEDIF(H22,Anmeldung!$O$3,"Y"),""),"")</f>
        <v/>
      </c>
      <c r="V22" s="29" t="str">
        <f t="shared" si="0"/>
        <v/>
      </c>
      <c r="W22" s="29" t="str">
        <f t="shared" si="1"/>
        <v/>
      </c>
      <c r="X22" s="29" t="str">
        <f t="shared" si="2"/>
        <v/>
      </c>
      <c r="Y22" s="29" t="str">
        <f t="shared" si="3"/>
        <v/>
      </c>
      <c r="Z22" s="29" t="str">
        <f t="shared" si="4"/>
        <v/>
      </c>
      <c r="AA22" s="29" t="str">
        <f t="shared" si="5"/>
        <v/>
      </c>
    </row>
    <row r="23" spans="1:27" ht="19.5" customHeight="1" x14ac:dyDescent="0.25">
      <c r="A23" s="22">
        <v>14</v>
      </c>
      <c r="B23" s="9"/>
      <c r="C23" s="9"/>
      <c r="D23" s="23" t="str">
        <f>IF(TRIM(C23)="","",IFERROR(IF(INDEX(Anmeldung!$C$10:$C$41,MATCH(TRIM(C23),Anmeldung!$B$10:$B$41,0))="","",INDEX(Anmeldung!$C$10:$C$41,MATCH(TRIM(C23),Anmeldung!$B$10:$B$41,0))),""))</f>
        <v/>
      </c>
      <c r="E23" s="9"/>
      <c r="F23" s="23" t="str">
        <f>IF(TRIM(E23)="","",IFERROR(IF(INDEX(Anmeldung!$C$10:$C$41,MATCH(TRIM(E23),Anmeldung!$B$10:$B$41,0))="","",INDEX(Anmeldung!$C$10:$C$41,MATCH(TRIM(E23),Anmeldung!$B$10:$B$41,0))),""))</f>
        <v/>
      </c>
      <c r="G23" s="9"/>
      <c r="H23" s="23" t="str">
        <f>IF(TRIM(G23)="","",IFERROR(IF(INDEX(Anmeldung!$C$10:$C$41,MATCH(TRIM(G23),Anmeldung!$B$10:$B$41,0))="","",INDEX(Anmeldung!$C$10:$C$41,MATCH(TRIM(G23),Anmeldung!$B$10:$B$41,0))),""))</f>
        <v/>
      </c>
      <c r="I23" s="25"/>
      <c r="J23" s="36" t="str">
        <f>IF(COUNT(S23:U23)&lt;3,"",IF(COUNT(V23:X23)&lt;3,"Alter über 17",IF(Z23=0,"Ungültig",INDEX(Kategorien!$B$27:$B$30,Z23))))</f>
        <v/>
      </c>
      <c r="K23" s="26"/>
      <c r="L23" s="37" t="str">
        <f>IF(K23&lt;&gt;"X","",IF(NOT(ISNUMBER(Z23)),"Angaben fehlen",IF(Z23&lt;1,"Team ungültig",IF(AA23="","Angaben fehlen",IFERROR(IF(ISNUMBER(INDEX(Kategorien!$C$27:$E$30,$Z23,$AA23)),INDEX(Kategorien!$C$27:$E$30,$Z23,$AA23),"nicht vorgesehen"),"Angaben fehlen")))))</f>
        <v/>
      </c>
      <c r="M23" s="26"/>
      <c r="N23" s="37" t="str">
        <f>IF(M23&lt;&gt;"X","",IF(NOT(ISNUMBER(Z23)),"Angaben fehlen",IF(Z23&lt;1,"Team ungültig",IF(AA23="","Angaben fehlen",IFERROR(IF(ISNUMBER(INDEX(Kategorien!$F$27:$H$30,$Z23,$AA23)),INDEX(Kategorien!$F$27:$H$30,$Z23,$AA23),"nicht vorgesehen"),"Angaben fehlen")))))</f>
        <v/>
      </c>
      <c r="O23" s="26"/>
      <c r="P23" s="37" t="str">
        <f>IF(O23&lt;&gt;"X","",IF(NOT(ISNUMBER(Z23)),"Angaben fehlen",IF(Z23&lt;1,"Team ungültig",IF(AA23="","Angaben fehlen",IFERROR(IF(ISNUMBER(INDEX(Kategorien!$I$27:$K$30,$Z23,$AA23)),INDEX(Kategorien!$I$27:$K$30,$Z23,$AA23),"nicht vorgesehen"),"Angaben fehlen")))))</f>
        <v/>
      </c>
      <c r="Q23" s="28" t="str">
        <f>IF(((K23="X")+(M23="X")+(O23="X"))=0,"",Kategorien!$D$4*((K23="X")+(M23="X")+(O23="X")))</f>
        <v/>
      </c>
      <c r="S23" s="29" t="str">
        <f>IF(ISNUMBER(D23),IFERROR(DATEDIF(D23,Anmeldung!$O$3,"Y"),""),"")</f>
        <v/>
      </c>
      <c r="T23" s="29" t="str">
        <f>IF(ISNUMBER(F23),IFERROR(DATEDIF(F23,Anmeldung!$O$3,"Y"),""),"")</f>
        <v/>
      </c>
      <c r="U23" s="29" t="str">
        <f>IF(ISNUMBER(H23),IFERROR(DATEDIF(H23,Anmeldung!$O$3,"Y"),""),"")</f>
        <v/>
      </c>
      <c r="V23" s="29" t="str">
        <f t="shared" si="0"/>
        <v/>
      </c>
      <c r="W23" s="29" t="str">
        <f t="shared" si="1"/>
        <v/>
      </c>
      <c r="X23" s="29" t="str">
        <f t="shared" si="2"/>
        <v/>
      </c>
      <c r="Y23" s="29" t="str">
        <f t="shared" si="3"/>
        <v/>
      </c>
      <c r="Z23" s="29" t="str">
        <f t="shared" si="4"/>
        <v/>
      </c>
      <c r="AA23" s="29" t="str">
        <f t="shared" si="5"/>
        <v/>
      </c>
    </row>
    <row r="24" spans="1:27" ht="21.75" customHeight="1" x14ac:dyDescent="0.25">
      <c r="A24" s="30"/>
      <c r="B24" s="31" t="s">
        <v>48</v>
      </c>
      <c r="C24" s="30"/>
      <c r="D24" s="30"/>
      <c r="E24" s="30"/>
      <c r="F24" s="30"/>
      <c r="G24" s="30"/>
      <c r="H24" s="30"/>
      <c r="I24" s="30"/>
      <c r="J24" s="30"/>
      <c r="K24" s="30">
        <f>COUNTIF(K10:K23,"X")</f>
        <v>0</v>
      </c>
      <c r="L24" s="30"/>
      <c r="M24" s="30">
        <f>COUNTIF(M10:M23,"X")</f>
        <v>0</v>
      </c>
      <c r="N24" s="30"/>
      <c r="O24" s="30">
        <f>COUNTIF(O10:O23,"X")</f>
        <v>0</v>
      </c>
      <c r="P24" s="30"/>
      <c r="Q24" s="32">
        <f>SUM(Q10:Q23)</f>
        <v>0</v>
      </c>
    </row>
    <row r="26" spans="1:27" ht="15" customHeight="1" x14ac:dyDescent="0.25">
      <c r="B26" s="20" t="s">
        <v>49</v>
      </c>
    </row>
    <row r="28" spans="1:27" ht="15.75" x14ac:dyDescent="0.25">
      <c r="A28" s="38" t="s">
        <v>50</v>
      </c>
    </row>
    <row r="29" spans="1:27" x14ac:dyDescent="0.25">
      <c r="B29" s="35" t="s">
        <v>51</v>
      </c>
    </row>
    <row r="30" spans="1:27" ht="33.75" customHeight="1" x14ac:dyDescent="0.25">
      <c r="A30" s="21" t="s">
        <v>19</v>
      </c>
      <c r="B30" s="21" t="s">
        <v>52</v>
      </c>
      <c r="C30" s="21" t="s">
        <v>40</v>
      </c>
      <c r="D30" s="21" t="s">
        <v>41</v>
      </c>
      <c r="E30" s="21" t="s">
        <v>42</v>
      </c>
      <c r="F30" s="21" t="s">
        <v>43</v>
      </c>
      <c r="G30" s="21" t="s">
        <v>44</v>
      </c>
      <c r="H30" s="21" t="s">
        <v>45</v>
      </c>
      <c r="I30" s="21"/>
      <c r="J30" s="21" t="s">
        <v>53</v>
      </c>
      <c r="K30" s="21" t="s">
        <v>54</v>
      </c>
      <c r="L30" s="21" t="s">
        <v>25</v>
      </c>
      <c r="M30" s="21"/>
      <c r="N30" s="21"/>
      <c r="O30" s="21"/>
      <c r="P30" s="21"/>
      <c r="Q30" s="21" t="s">
        <v>31</v>
      </c>
    </row>
    <row r="31" spans="1:27" ht="19.5" customHeight="1" x14ac:dyDescent="0.25">
      <c r="A31" s="22">
        <v>1</v>
      </c>
      <c r="B31" s="9"/>
      <c r="C31" s="9"/>
      <c r="D31" s="23" t="str">
        <f>IF(TRIM(C31)="","",IFERROR(IF(INDEX(Anmeldung!$C$10:$C$41,MATCH(TRIM(C31),Anmeldung!$B$10:$B$41,0))="","",INDEX(Anmeldung!$C$10:$C$41,MATCH(TRIM(C31),Anmeldung!$B$10:$B$41,0))),""))</f>
        <v/>
      </c>
      <c r="E31" s="9"/>
      <c r="F31" s="23" t="str">
        <f>IF(TRIM(E31)="","",IFERROR(IF(INDEX(Anmeldung!$C$10:$C$41,MATCH(TRIM(E31),Anmeldung!$B$10:$B$41,0))="","",INDEX(Anmeldung!$C$10:$C$41,MATCH(TRIM(E31),Anmeldung!$B$10:$B$41,0))),""))</f>
        <v/>
      </c>
      <c r="G31" s="9"/>
      <c r="H31" s="23" t="str">
        <f>IF(TRIM(G31)="","",IFERROR(IF(INDEX(Anmeldung!$C$10:$C$41,MATCH(TRIM(G31),Anmeldung!$B$10:$B$41,0))="","",INDEX(Anmeldung!$C$10:$C$41,MATCH(TRIM(G31),Anmeldung!$B$10:$B$41,0))),""))</f>
        <v/>
      </c>
      <c r="I31" s="36"/>
      <c r="J31" s="36" t="str">
        <f t="shared" ref="J31:J36" si="6">IF(B31="","",IF(COUNT(S31:U31)&lt;3,"",IF(COUNT(V31:X31)&lt;3,"Alter über 17",IF(Y31=1,"gültig","Ungültig"))))</f>
        <v/>
      </c>
      <c r="K31" s="26"/>
      <c r="L31" s="37" t="str">
        <f>IF(K31&lt;&gt;"X","",IF(NOT(ISNUMBER(Y31)),"Angaben fehlen",IF(Y31=1,Kategorien!$C$34,"Team ungültig")))</f>
        <v/>
      </c>
      <c r="M31" s="36"/>
      <c r="N31" s="36"/>
      <c r="O31" s="36"/>
      <c r="P31" s="36"/>
      <c r="Q31" s="28" t="str">
        <f>IF(K31="X",Kategorien!$D$4,"")</f>
        <v/>
      </c>
      <c r="S31" t="str">
        <f>IF(ISNUMBER(D31),IFERROR(DATEDIF(D31,Anmeldung!$O$3,"Y"),""),"")</f>
        <v/>
      </c>
      <c r="T31" t="str">
        <f>IF(ISNUMBER(F31),IFERROR(DATEDIF(F31,Anmeldung!$O$3,"Y"),""),"")</f>
        <v/>
      </c>
      <c r="U31" t="str">
        <f>IF(ISNUMBER(H31),IFERROR(DATEDIF(H31,Anmeldung!$O$3,"Y"),""),"")</f>
        <v/>
      </c>
      <c r="V31" t="str">
        <f t="shared" ref="V31:X36" si="7">IF(ISNUMBER(S31),IF(S31&lt;=7,1,IF(S31&lt;=11,2,IF(S31&lt;=14,3,IF(S31&lt;=17,4,"")))),"")</f>
        <v/>
      </c>
      <c r="W31" t="str">
        <f t="shared" si="7"/>
        <v/>
      </c>
      <c r="X31" t="str">
        <f t="shared" si="7"/>
        <v/>
      </c>
      <c r="Y31" t="str">
        <f t="shared" ref="Y31:Y36" si="8">IF(COUNT(V31:X31)&lt;3,"",IF(AND(V31&lt;&gt;W31,V31&lt;&gt;X31,W31&lt;&gt;X31),1,0))</f>
        <v/>
      </c>
    </row>
    <row r="32" spans="1:27" ht="19.5" customHeight="1" x14ac:dyDescent="0.25">
      <c r="A32" s="22">
        <v>2</v>
      </c>
      <c r="B32" s="9"/>
      <c r="C32" s="9"/>
      <c r="D32" s="23" t="str">
        <f>IF(TRIM(C32)="","",IFERROR(IF(INDEX(Anmeldung!$C$10:$C$41,MATCH(TRIM(C32),Anmeldung!$B$10:$B$41,0))="","",INDEX(Anmeldung!$C$10:$C$41,MATCH(TRIM(C32),Anmeldung!$B$10:$B$41,0))),""))</f>
        <v/>
      </c>
      <c r="E32" s="9"/>
      <c r="F32" s="23" t="str">
        <f>IF(TRIM(E32)="","",IFERROR(IF(INDEX(Anmeldung!$C$10:$C$41,MATCH(TRIM(E32),Anmeldung!$B$10:$B$41,0))="","",INDEX(Anmeldung!$C$10:$C$41,MATCH(TRIM(E32),Anmeldung!$B$10:$B$41,0))),""))</f>
        <v/>
      </c>
      <c r="G32" s="9"/>
      <c r="H32" s="23" t="str">
        <f>IF(TRIM(G32)="","",IFERROR(IF(INDEX(Anmeldung!$C$10:$C$41,MATCH(TRIM(G32),Anmeldung!$B$10:$B$41,0))="","",INDEX(Anmeldung!$C$10:$C$41,MATCH(TRIM(G32),Anmeldung!$B$10:$B$41,0))),""))</f>
        <v/>
      </c>
      <c r="I32" s="36"/>
      <c r="J32" s="36" t="str">
        <f t="shared" si="6"/>
        <v/>
      </c>
      <c r="K32" s="26"/>
      <c r="L32" s="37" t="str">
        <f>IF(K32&lt;&gt;"X","",IF(NOT(ISNUMBER(Y32)),"Angaben fehlen",IF(Y32=1,Kategorien!$C$34,"Team ungültig")))</f>
        <v/>
      </c>
      <c r="M32" s="36"/>
      <c r="N32" s="36"/>
      <c r="O32" s="36"/>
      <c r="P32" s="36"/>
      <c r="Q32" s="28" t="str">
        <f>IF(K32="X",Kategorien!$D$4,"")</f>
        <v/>
      </c>
      <c r="S32" t="str">
        <f>IF(ISNUMBER(D32),IFERROR(DATEDIF(D32,Anmeldung!$O$3,"Y"),""),"")</f>
        <v/>
      </c>
      <c r="T32" t="str">
        <f>IF(ISNUMBER(F32),IFERROR(DATEDIF(F32,Anmeldung!$O$3,"Y"),""),"")</f>
        <v/>
      </c>
      <c r="U32" t="str">
        <f>IF(ISNUMBER(H32),IFERROR(DATEDIF(H32,Anmeldung!$O$3,"Y"),""),"")</f>
        <v/>
      </c>
      <c r="V32" t="str">
        <f t="shared" si="7"/>
        <v/>
      </c>
      <c r="W32" t="str">
        <f t="shared" si="7"/>
        <v/>
      </c>
      <c r="X32" t="str">
        <f t="shared" si="7"/>
        <v/>
      </c>
      <c r="Y32" t="str">
        <f t="shared" si="8"/>
        <v/>
      </c>
    </row>
    <row r="33" spans="1:25" ht="19.5" customHeight="1" x14ac:dyDescent="0.25">
      <c r="A33" s="22">
        <v>3</v>
      </c>
      <c r="B33" s="9"/>
      <c r="C33" s="9"/>
      <c r="D33" s="23" t="str">
        <f>IF(TRIM(C33)="","",IFERROR(IF(INDEX(Anmeldung!$C$10:$C$41,MATCH(TRIM(C33),Anmeldung!$B$10:$B$41,0))="","",INDEX(Anmeldung!$C$10:$C$41,MATCH(TRIM(C33),Anmeldung!$B$10:$B$41,0))),""))</f>
        <v/>
      </c>
      <c r="E33" s="9"/>
      <c r="F33" s="23" t="str">
        <f>IF(TRIM(E33)="","",IFERROR(IF(INDEX(Anmeldung!$C$10:$C$41,MATCH(TRIM(E33),Anmeldung!$B$10:$B$41,0))="","",INDEX(Anmeldung!$C$10:$C$41,MATCH(TRIM(E33),Anmeldung!$B$10:$B$41,0))),""))</f>
        <v/>
      </c>
      <c r="G33" s="9"/>
      <c r="H33" s="23" t="str">
        <f>IF(TRIM(G33)="","",IFERROR(IF(INDEX(Anmeldung!$C$10:$C$41,MATCH(TRIM(G33),Anmeldung!$B$10:$B$41,0))="","",INDEX(Anmeldung!$C$10:$C$41,MATCH(TRIM(G33),Anmeldung!$B$10:$B$41,0))),""))</f>
        <v/>
      </c>
      <c r="I33" s="36"/>
      <c r="J33" s="36" t="str">
        <f t="shared" si="6"/>
        <v/>
      </c>
      <c r="K33" s="26"/>
      <c r="L33" s="37" t="str">
        <f>IF(K33&lt;&gt;"X","",IF(NOT(ISNUMBER(Y33)),"Angaben fehlen",IF(Y33=1,Kategorien!$C$34,"Team ungültig")))</f>
        <v/>
      </c>
      <c r="M33" s="36"/>
      <c r="N33" s="36"/>
      <c r="O33" s="36"/>
      <c r="P33" s="36"/>
      <c r="Q33" s="28" t="str">
        <f>IF(K33="X",Kategorien!$D$4,"")</f>
        <v/>
      </c>
      <c r="S33" t="str">
        <f>IF(ISNUMBER(D33),IFERROR(DATEDIF(D33,Anmeldung!$O$3,"Y"),""),"")</f>
        <v/>
      </c>
      <c r="T33" t="str">
        <f>IF(ISNUMBER(F33),IFERROR(DATEDIF(F33,Anmeldung!$O$3,"Y"),""),"")</f>
        <v/>
      </c>
      <c r="U33" t="str">
        <f>IF(ISNUMBER(H33),IFERROR(DATEDIF(H33,Anmeldung!$O$3,"Y"),""),"")</f>
        <v/>
      </c>
      <c r="V33" t="str">
        <f t="shared" si="7"/>
        <v/>
      </c>
      <c r="W33" t="str">
        <f t="shared" si="7"/>
        <v/>
      </c>
      <c r="X33" t="str">
        <f t="shared" si="7"/>
        <v/>
      </c>
      <c r="Y33" t="str">
        <f t="shared" si="8"/>
        <v/>
      </c>
    </row>
    <row r="34" spans="1:25" ht="19.5" customHeight="1" x14ac:dyDescent="0.25">
      <c r="A34" s="22">
        <v>4</v>
      </c>
      <c r="B34" s="9"/>
      <c r="C34" s="9"/>
      <c r="D34" s="23" t="str">
        <f>IF(TRIM(C34)="","",IFERROR(IF(INDEX(Anmeldung!$C$10:$C$41,MATCH(TRIM(C34),Anmeldung!$B$10:$B$41,0))="","",INDEX(Anmeldung!$C$10:$C$41,MATCH(TRIM(C34),Anmeldung!$B$10:$B$41,0))),""))</f>
        <v/>
      </c>
      <c r="E34" s="9"/>
      <c r="F34" s="23" t="str">
        <f>IF(TRIM(E34)="","",IFERROR(IF(INDEX(Anmeldung!$C$10:$C$41,MATCH(TRIM(E34),Anmeldung!$B$10:$B$41,0))="","",INDEX(Anmeldung!$C$10:$C$41,MATCH(TRIM(E34),Anmeldung!$B$10:$B$41,0))),""))</f>
        <v/>
      </c>
      <c r="G34" s="9"/>
      <c r="H34" s="23" t="str">
        <f>IF(TRIM(G34)="","",IFERROR(IF(INDEX(Anmeldung!$C$10:$C$41,MATCH(TRIM(G34),Anmeldung!$B$10:$B$41,0))="","",INDEX(Anmeldung!$C$10:$C$41,MATCH(TRIM(G34),Anmeldung!$B$10:$B$41,0))),""))</f>
        <v/>
      </c>
      <c r="I34" s="36"/>
      <c r="J34" s="36" t="str">
        <f t="shared" si="6"/>
        <v/>
      </c>
      <c r="K34" s="26"/>
      <c r="L34" s="37" t="str">
        <f>IF(K34&lt;&gt;"X","",IF(NOT(ISNUMBER(Y34)),"Angaben fehlen",IF(Y34=1,Kategorien!$C$34,"Team ungültig")))</f>
        <v/>
      </c>
      <c r="M34" s="36"/>
      <c r="N34" s="36"/>
      <c r="O34" s="36"/>
      <c r="P34" s="36"/>
      <c r="Q34" s="28" t="str">
        <f>IF(K34="X",Kategorien!$D$4,"")</f>
        <v/>
      </c>
      <c r="S34" t="str">
        <f>IF(ISNUMBER(D34),IFERROR(DATEDIF(D34,Anmeldung!$O$3,"Y"),""),"")</f>
        <v/>
      </c>
      <c r="T34" t="str">
        <f>IF(ISNUMBER(F34),IFERROR(DATEDIF(F34,Anmeldung!$O$3,"Y"),""),"")</f>
        <v/>
      </c>
      <c r="U34" t="str">
        <f>IF(ISNUMBER(H34),IFERROR(DATEDIF(H34,Anmeldung!$O$3,"Y"),""),"")</f>
        <v/>
      </c>
      <c r="V34" t="str">
        <f t="shared" si="7"/>
        <v/>
      </c>
      <c r="W34" t="str">
        <f t="shared" si="7"/>
        <v/>
      </c>
      <c r="X34" t="str">
        <f t="shared" si="7"/>
        <v/>
      </c>
      <c r="Y34" t="str">
        <f t="shared" si="8"/>
        <v/>
      </c>
    </row>
    <row r="35" spans="1:25" ht="19.5" customHeight="1" x14ac:dyDescent="0.25">
      <c r="A35" s="22">
        <v>5</v>
      </c>
      <c r="B35" s="9"/>
      <c r="C35" s="9"/>
      <c r="D35" s="23" t="str">
        <f>IF(TRIM(C35)="","",IFERROR(IF(INDEX(Anmeldung!$C$10:$C$41,MATCH(TRIM(C35),Anmeldung!$B$10:$B$41,0))="","",INDEX(Anmeldung!$C$10:$C$41,MATCH(TRIM(C35),Anmeldung!$B$10:$B$41,0))),""))</f>
        <v/>
      </c>
      <c r="E35" s="9"/>
      <c r="F35" s="23" t="str">
        <f>IF(TRIM(E35)="","",IFERROR(IF(INDEX(Anmeldung!$C$10:$C$41,MATCH(TRIM(E35),Anmeldung!$B$10:$B$41,0))="","",INDEX(Anmeldung!$C$10:$C$41,MATCH(TRIM(E35),Anmeldung!$B$10:$B$41,0))),""))</f>
        <v/>
      </c>
      <c r="G35" s="9"/>
      <c r="H35" s="23" t="str">
        <f>IF(TRIM(G35)="","",IFERROR(IF(INDEX(Anmeldung!$C$10:$C$41,MATCH(TRIM(G35),Anmeldung!$B$10:$B$41,0))="","",INDEX(Anmeldung!$C$10:$C$41,MATCH(TRIM(G35),Anmeldung!$B$10:$B$41,0))),""))</f>
        <v/>
      </c>
      <c r="I35" s="36"/>
      <c r="J35" s="36" t="str">
        <f t="shared" si="6"/>
        <v/>
      </c>
      <c r="K35" s="26"/>
      <c r="L35" s="37" t="str">
        <f>IF(K35&lt;&gt;"X","",IF(NOT(ISNUMBER(Y35)),"Angaben fehlen",IF(Y35=1,Kategorien!$C$34,"Team ungültig")))</f>
        <v/>
      </c>
      <c r="M35" s="36"/>
      <c r="N35" s="36"/>
      <c r="O35" s="36"/>
      <c r="P35" s="36"/>
      <c r="Q35" s="28" t="str">
        <f>IF(K35="X",Kategorien!$D$4,"")</f>
        <v/>
      </c>
      <c r="S35" t="str">
        <f>IF(ISNUMBER(D35),IFERROR(DATEDIF(D35,Anmeldung!$O$3,"Y"),""),"")</f>
        <v/>
      </c>
      <c r="T35" t="str">
        <f>IF(ISNUMBER(F35),IFERROR(DATEDIF(F35,Anmeldung!$O$3,"Y"),""),"")</f>
        <v/>
      </c>
      <c r="U35" t="str">
        <f>IF(ISNUMBER(H35),IFERROR(DATEDIF(H35,Anmeldung!$O$3,"Y"),""),"")</f>
        <v/>
      </c>
      <c r="V35" t="str">
        <f t="shared" si="7"/>
        <v/>
      </c>
      <c r="W35" t="str">
        <f t="shared" si="7"/>
        <v/>
      </c>
      <c r="X35" t="str">
        <f t="shared" si="7"/>
        <v/>
      </c>
      <c r="Y35" t="str">
        <f t="shared" si="8"/>
        <v/>
      </c>
    </row>
    <row r="36" spans="1:25" ht="19.5" customHeight="1" x14ac:dyDescent="0.25">
      <c r="A36" s="22">
        <v>6</v>
      </c>
      <c r="B36" s="9"/>
      <c r="C36" s="9"/>
      <c r="D36" s="23" t="str">
        <f>IF(TRIM(C36)="","",IFERROR(IF(INDEX(Anmeldung!$C$10:$C$41,MATCH(TRIM(C36),Anmeldung!$B$10:$B$41,0))="","",INDEX(Anmeldung!$C$10:$C$41,MATCH(TRIM(C36),Anmeldung!$B$10:$B$41,0))),""))</f>
        <v/>
      </c>
      <c r="E36" s="9"/>
      <c r="F36" s="23" t="str">
        <f>IF(TRIM(E36)="","",IFERROR(IF(INDEX(Anmeldung!$C$10:$C$41,MATCH(TRIM(E36),Anmeldung!$B$10:$B$41,0))="","",INDEX(Anmeldung!$C$10:$C$41,MATCH(TRIM(E36),Anmeldung!$B$10:$B$41,0))),""))</f>
        <v/>
      </c>
      <c r="G36" s="9"/>
      <c r="H36" s="23" t="str">
        <f>IF(TRIM(G36)="","",IFERROR(IF(INDEX(Anmeldung!$C$10:$C$41,MATCH(TRIM(G36),Anmeldung!$B$10:$B$41,0))="","",INDEX(Anmeldung!$C$10:$C$41,MATCH(TRIM(G36),Anmeldung!$B$10:$B$41,0))),""))</f>
        <v/>
      </c>
      <c r="I36" s="36"/>
      <c r="J36" s="36" t="str">
        <f t="shared" si="6"/>
        <v/>
      </c>
      <c r="K36" s="26"/>
      <c r="L36" s="37" t="str">
        <f>IF(K36&lt;&gt;"X","",IF(NOT(ISNUMBER(Y36)),"Angaben fehlen",IF(Y36=1,Kategorien!$C$34,"Team ungültig")))</f>
        <v/>
      </c>
      <c r="M36" s="36"/>
      <c r="N36" s="36"/>
      <c r="O36" s="36"/>
      <c r="P36" s="36"/>
      <c r="Q36" s="28" t="str">
        <f>IF(K36="X",Kategorien!$D$4,"")</f>
        <v/>
      </c>
      <c r="S36" t="str">
        <f>IF(ISNUMBER(D36),IFERROR(DATEDIF(D36,Anmeldung!$O$3,"Y"),""),"")</f>
        <v/>
      </c>
      <c r="T36" t="str">
        <f>IF(ISNUMBER(F36),IFERROR(DATEDIF(F36,Anmeldung!$O$3,"Y"),""),"")</f>
        <v/>
      </c>
      <c r="U36" t="str">
        <f>IF(ISNUMBER(H36),IFERROR(DATEDIF(H36,Anmeldung!$O$3,"Y"),""),"")</f>
        <v/>
      </c>
      <c r="V36" t="str">
        <f t="shared" si="7"/>
        <v/>
      </c>
      <c r="W36" t="str">
        <f t="shared" si="7"/>
        <v/>
      </c>
      <c r="X36" t="str">
        <f t="shared" si="7"/>
        <v/>
      </c>
      <c r="Y36" t="str">
        <f t="shared" si="8"/>
        <v/>
      </c>
    </row>
    <row r="37" spans="1:25" ht="21.75" customHeight="1" x14ac:dyDescent="0.25">
      <c r="A37" s="30"/>
      <c r="B37" s="31" t="s">
        <v>55</v>
      </c>
      <c r="C37" s="30"/>
      <c r="D37" s="30"/>
      <c r="E37" s="30"/>
      <c r="F37" s="30"/>
      <c r="G37" s="30"/>
      <c r="H37" s="30"/>
      <c r="I37" s="30"/>
      <c r="J37" s="30"/>
      <c r="K37" s="30">
        <f>COUNTIF(K31:K36,"X")</f>
        <v>0</v>
      </c>
      <c r="L37" s="30"/>
      <c r="M37" s="30"/>
      <c r="N37" s="30"/>
      <c r="O37" s="30"/>
      <c r="P37" s="30"/>
      <c r="Q37" s="32">
        <f>SUM(Q31:Q36)</f>
        <v>0</v>
      </c>
    </row>
    <row r="39" spans="1:25" x14ac:dyDescent="0.25">
      <c r="B39" s="20" t="s">
        <v>56</v>
      </c>
    </row>
  </sheetData>
  <sheetProtection sheet="1" formatColumns="0" formatRows="0"/>
  <mergeCells count="1">
    <mergeCell ref="C3:E3"/>
  </mergeCells>
  <conditionalFormatting sqref="J10:J23">
    <cfRule type="expression" dxfId="5" priority="5">
      <formula>OR(J10="Ungültig",J10="Alter über 17")</formula>
    </cfRule>
  </conditionalFormatting>
  <conditionalFormatting sqref="J31:J36">
    <cfRule type="expression" dxfId="4" priority="6">
      <formula>OR(J31="Ungültig",J31="Alter über 17")</formula>
    </cfRule>
  </conditionalFormatting>
  <conditionalFormatting sqref="L10:L23">
    <cfRule type="expression" dxfId="3" priority="2">
      <formula>AND(ISTEXT(L10),L10&lt;&gt;"")</formula>
    </cfRule>
  </conditionalFormatting>
  <conditionalFormatting sqref="L31:L36">
    <cfRule type="expression" dxfId="2" priority="7">
      <formula>AND(ISTEXT(L31),L31&lt;&gt;"")</formula>
    </cfRule>
  </conditionalFormatting>
  <conditionalFormatting sqref="N10:N23">
    <cfRule type="expression" dxfId="1" priority="3">
      <formula>AND(ISTEXT(N10),N10&lt;&gt;"")</formula>
    </cfRule>
  </conditionalFormatting>
  <conditionalFormatting sqref="P10:P23">
    <cfRule type="expression" dxfId="0" priority="4">
      <formula>AND(ISTEXT(P10),P10&lt;&gt;"")</formula>
    </cfRule>
  </conditionalFormatting>
  <dataValidations count="4">
    <dataValidation type="date" allowBlank="1" showInputMessage="1" showErrorMessage="1" errorTitle="Geburtsdatum" error="Bitte ein gültiges Datum im Format TT.MM.JJJJ eingeben (z. B. 03.05.2016)." promptTitle="Geburtsdatum" prompt="Format TT.MM.JJJJ" sqref="D10:D23 F10:F23 H10:H23" xr:uid="{00000000-0002-0000-0100-000000000000}">
      <formula1>32874</formula1>
      <formula2>TODAY()</formula2>
    </dataValidation>
    <dataValidation type="list" allowBlank="1" showErrorMessage="1" errorTitle="Geschlecht" error="Bitte „Jungen“, „Mädchen“ oder „Mixed“ aus der Liste wählen." sqref="I10:I23" xr:uid="{00000000-0002-0000-0100-000001000000}">
      <formula1>"Jungen,Mädchen,Mixed"</formula1>
      <formula2>0</formula2>
    </dataValidation>
    <dataValidation type="date" allowBlank="1" showErrorMessage="1" errorTitle="Geburtsdatum" error="Bitte ein gültiges Datum im Format TT.MM.JJJJ eingeben (z. B. 03.05.2016)." sqref="D31:D36 F31:F36 H31:H36" xr:uid="{00000000-0002-0000-0100-000005000000}">
      <formula1>32874</formula1>
      <formula2>TODAY()</formula2>
    </dataValidation>
    <dataValidation type="custom" allowBlank="1" showInputMessage="1" showErrorMessage="1" errorTitle="Dojo Kata ungültig" error="Dojo Kata ist nur möglich, wenn drei Starter aus drei verschiedenen Team-Altersgruppen eingetragen sind (Geburtsdaten prüfen). Zwei Starter derselben Altersgruppe sind nicht zulässig." promptTitle="Dojo Kata" prompt="X eintragen = Teilnahme (nur bei drei verschiedenen Altersgruppen)" sqref="K31:K36" xr:uid="{00000000-0002-0000-0100-000006000000}">
      <formula1>OR(K31="",AND(K31="X",$Y31=1))</formula1>
      <formula2>0</formula2>
    </dataValidation>
  </dataValidations>
  <printOptions horizontalCentered="1"/>
  <pageMargins left="0.4" right="0.4" top="0.5" bottom="0.5" header="0.511811023622047" footer="0.511811023622047"/>
  <pageSetup paperSize="9" fitToHeight="0"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Eintrag" error="Bitte nur „X“ eintragen oder das Feld leer lassen." promptTitle="Anmeldung" prompt="X eintragen (oder aus der Liste wählen) = Teilnahme" xr:uid="{00000000-0002-0000-0100-000002000000}">
          <x14:formula1>
            <xm:f>Kategorien!$L$8:$L$8</xm:f>
          </x14:formula1>
          <x14:formula2>
            <xm:f>0</xm:f>
          </x14:formula2>
          <xm:sqref>K10:K23</xm:sqref>
        </x14:dataValidation>
        <x14:dataValidation type="custom" allowBlank="1" showInputMessage="1" showErrorMessage="1" errorTitle="Nicht vorgesehen" error="Kihon Kumite (Team) ist für diese Team-Altersgruppe nicht vorgesehen – oder die drei Geburtsdaten fehlen bzw. ergeben keine gültige Team-Altersgruppe." promptTitle="Kihon Kumite (Team)" prompt="X eintragen = Teilnahme (nur wenn für die Team-Altersgruppe vorgesehen)" xr:uid="{00000000-0002-0000-0100-000003000000}">
          <x14:formula1>
            <xm:f>OR(M10="",IF(M10="X",IF(ISNUMBER($Z10),IF($Z10&gt;=1,ISNUMBER(INDEX(Kategorien!$F$27:$F$30,$Z10)),0),0),0))</xm:f>
          </x14:formula1>
          <x14:formula2>
            <xm:f>0</xm:f>
          </x14:formula2>
          <xm:sqref>M10:M23</xm:sqref>
        </x14:dataValidation>
        <x14:dataValidation type="custom" allowBlank="1" showInputMessage="1" showErrorMessage="1" errorTitle="Nicht vorgesehen" error="Jiyu Kumite (Team) ist für diese Team-Altersgruppe nicht vorgesehen – oder die drei Geburtsdaten fehlen bzw. ergeben keine gültige Team-Altersgruppe." promptTitle="Jiyu Kumite (Team)" prompt="X eintragen = Teilnahme (nur wenn für die Team-Altersgruppe vorgesehen)" xr:uid="{00000000-0002-0000-0100-000004000000}">
          <x14:formula1>
            <xm:f>OR(O10="",IF(O10="X",IF(ISNUMBER($Z10),IF($Z10&gt;=1,ISNUMBER(INDEX(Kategorien!$I$27:$I$30,$Z10)),0),0),0))</xm:f>
          </x14:formula1>
          <x14:formula2>
            <xm:f>0</xm:f>
          </x14:formula2>
          <xm:sqref>O10:O23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7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13" width="14" customWidth="1"/>
  </cols>
  <sheetData>
    <row r="1" spans="1:13" ht="43.5" customHeight="1" x14ac:dyDescent="0.25">
      <c r="A1" s="6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15" customHeight="1" x14ac:dyDescent="0.25">
      <c r="B3" s="39" t="s">
        <v>58</v>
      </c>
    </row>
    <row r="4" spans="1:13" ht="15" customHeight="1" x14ac:dyDescent="0.25">
      <c r="B4" s="40" t="s">
        <v>59</v>
      </c>
    </row>
    <row r="5" spans="1:13" ht="15" customHeight="1" x14ac:dyDescent="0.25">
      <c r="B5" s="40" t="s">
        <v>60</v>
      </c>
    </row>
    <row r="6" spans="1:13" ht="15" customHeight="1" x14ac:dyDescent="0.25">
      <c r="B6" s="40" t="s">
        <v>61</v>
      </c>
    </row>
    <row r="7" spans="1:13" ht="15" customHeight="1" x14ac:dyDescent="0.25">
      <c r="B7" s="40" t="s">
        <v>62</v>
      </c>
    </row>
    <row r="8" spans="1:13" ht="15" customHeight="1" x14ac:dyDescent="0.25">
      <c r="B8" s="40" t="s">
        <v>63</v>
      </c>
    </row>
    <row r="9" spans="1:13" ht="15" customHeight="1" x14ac:dyDescent="0.25">
      <c r="B9" s="40" t="s">
        <v>64</v>
      </c>
    </row>
    <row r="10" spans="1:13" ht="15" customHeight="1" x14ac:dyDescent="0.25">
      <c r="B10" s="40"/>
    </row>
    <row r="11" spans="1:13" ht="15" customHeight="1" x14ac:dyDescent="0.25">
      <c r="B11" s="39" t="s">
        <v>65</v>
      </c>
    </row>
    <row r="12" spans="1:13" ht="15" customHeight="1" x14ac:dyDescent="0.25">
      <c r="B12" s="40" t="s">
        <v>66</v>
      </c>
    </row>
    <row r="13" spans="1:13" ht="15" customHeight="1" x14ac:dyDescent="0.25">
      <c r="B13" s="40" t="s">
        <v>67</v>
      </c>
    </row>
    <row r="14" spans="1:13" ht="15" customHeight="1" x14ac:dyDescent="0.25">
      <c r="B14" s="40"/>
    </row>
    <row r="15" spans="1:13" ht="15" customHeight="1" x14ac:dyDescent="0.25">
      <c r="B15" s="39" t="s">
        <v>68</v>
      </c>
    </row>
    <row r="16" spans="1:13" ht="15" customHeight="1" x14ac:dyDescent="0.25">
      <c r="B16" s="40" t="s">
        <v>69</v>
      </c>
    </row>
    <row r="17" spans="2:13" ht="15" customHeight="1" x14ac:dyDescent="0.25">
      <c r="B17" s="40" t="s">
        <v>70</v>
      </c>
    </row>
    <row r="18" spans="2:13" ht="15" customHeight="1" x14ac:dyDescent="0.25">
      <c r="B18" s="40" t="s">
        <v>71</v>
      </c>
    </row>
    <row r="19" spans="2:13" ht="15" customHeight="1" x14ac:dyDescent="0.25">
      <c r="B19" s="40" t="s">
        <v>72</v>
      </c>
    </row>
    <row r="20" spans="2:13" ht="15" customHeight="1" x14ac:dyDescent="0.25">
      <c r="B20" s="40" t="s">
        <v>73</v>
      </c>
    </row>
    <row r="21" spans="2:13" ht="15" customHeight="1" x14ac:dyDescent="0.25">
      <c r="B21" s="40" t="s">
        <v>74</v>
      </c>
    </row>
    <row r="22" spans="2:13" ht="15" customHeight="1" x14ac:dyDescent="0.25">
      <c r="B22" s="40" t="s">
        <v>75</v>
      </c>
    </row>
    <row r="23" spans="2:13" ht="15" customHeight="1" x14ac:dyDescent="0.25">
      <c r="B23" s="39" t="s">
        <v>76</v>
      </c>
    </row>
    <row r="24" spans="2:13" ht="30" customHeight="1" x14ac:dyDescent="0.25">
      <c r="B24" s="21" t="s">
        <v>20</v>
      </c>
      <c r="C24" s="21" t="s">
        <v>77</v>
      </c>
      <c r="D24" s="21" t="s">
        <v>22</v>
      </c>
      <c r="E24" s="21" t="s">
        <v>23</v>
      </c>
      <c r="F24" s="21" t="s">
        <v>24</v>
      </c>
      <c r="G24" s="21" t="s">
        <v>10</v>
      </c>
      <c r="H24" s="21" t="s">
        <v>25</v>
      </c>
      <c r="I24" s="21" t="s">
        <v>11</v>
      </c>
      <c r="J24" s="21" t="s">
        <v>27</v>
      </c>
      <c r="K24" s="21" t="s">
        <v>12</v>
      </c>
      <c r="L24" s="21" t="s">
        <v>29</v>
      </c>
      <c r="M24" s="21" t="s">
        <v>31</v>
      </c>
    </row>
    <row r="25" spans="2:13" ht="15" customHeight="1" x14ac:dyDescent="0.25">
      <c r="B25" s="24" t="s">
        <v>78</v>
      </c>
      <c r="C25" s="24" t="s">
        <v>79</v>
      </c>
      <c r="D25" s="24">
        <v>10</v>
      </c>
      <c r="E25" s="24" t="s">
        <v>80</v>
      </c>
      <c r="F25" s="24" t="s">
        <v>81</v>
      </c>
      <c r="G25" s="24" t="s">
        <v>82</v>
      </c>
      <c r="H25" s="24">
        <v>120</v>
      </c>
      <c r="I25" s="24" t="s">
        <v>82</v>
      </c>
      <c r="J25" s="24">
        <v>126</v>
      </c>
      <c r="K25" s="24" t="s">
        <v>83</v>
      </c>
      <c r="L25" s="24" t="s">
        <v>83</v>
      </c>
      <c r="M25" s="24" t="s">
        <v>84</v>
      </c>
    </row>
    <row r="26" spans="2:13" ht="15" customHeight="1" x14ac:dyDescent="0.25">
      <c r="B26" s="34" t="s">
        <v>85</v>
      </c>
    </row>
    <row r="27" spans="2:13" ht="15" customHeight="1" x14ac:dyDescent="0.25">
      <c r="B27" s="34" t="s">
        <v>86</v>
      </c>
    </row>
  </sheetData>
  <printOptions horizontalCentered="1"/>
  <pageMargins left="0.4" right="0.4" top="0.5" bottom="0.5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8.7109375" defaultRowHeight="15" x14ac:dyDescent="0.25"/>
  <cols>
    <col min="1" max="1" width="12" customWidth="1"/>
    <col min="2" max="2" width="16" customWidth="1"/>
    <col min="3" max="3" width="34" customWidth="1"/>
    <col min="4" max="9" width="12" customWidth="1"/>
    <col min="10" max="10" width="14" customWidth="1"/>
    <col min="11" max="11" width="12" customWidth="1"/>
    <col min="12" max="12" width="10" customWidth="1"/>
  </cols>
  <sheetData>
    <row r="1" spans="1:12" ht="17.25" customHeight="1" x14ac:dyDescent="0.25">
      <c r="A1" s="41" t="s">
        <v>87</v>
      </c>
    </row>
    <row r="2" spans="1:12" ht="15" customHeight="1" x14ac:dyDescent="0.25">
      <c r="A2" s="34" t="s">
        <v>88</v>
      </c>
    </row>
    <row r="3" spans="1:12" ht="15" customHeight="1" x14ac:dyDescent="0.25">
      <c r="A3" s="8" t="s">
        <v>89</v>
      </c>
      <c r="D3" s="42">
        <v>5</v>
      </c>
      <c r="E3" s="34" t="s">
        <v>90</v>
      </c>
    </row>
    <row r="4" spans="1:12" ht="15" customHeight="1" x14ac:dyDescent="0.25">
      <c r="A4" s="8" t="s">
        <v>91</v>
      </c>
      <c r="D4" s="42">
        <v>15</v>
      </c>
      <c r="E4" s="34" t="s">
        <v>92</v>
      </c>
    </row>
    <row r="6" spans="1:12" ht="15" customHeight="1" x14ac:dyDescent="0.25">
      <c r="A6" s="39" t="s">
        <v>93</v>
      </c>
    </row>
    <row r="7" spans="1:12" ht="27.75" customHeight="1" x14ac:dyDescent="0.25">
      <c r="A7" s="21" t="s">
        <v>94</v>
      </c>
      <c r="B7" s="21" t="s">
        <v>95</v>
      </c>
      <c r="C7" s="21" t="s">
        <v>96</v>
      </c>
      <c r="D7" s="21" t="s">
        <v>97</v>
      </c>
      <c r="E7" s="21" t="s">
        <v>98</v>
      </c>
      <c r="F7" s="21" t="s">
        <v>99</v>
      </c>
      <c r="G7" s="21" t="s">
        <v>100</v>
      </c>
      <c r="H7" s="21" t="s">
        <v>101</v>
      </c>
      <c r="I7" s="21" t="s">
        <v>102</v>
      </c>
      <c r="J7" s="21" t="s">
        <v>103</v>
      </c>
      <c r="L7" s="43" t="s">
        <v>104</v>
      </c>
    </row>
    <row r="8" spans="1:12" ht="15" customHeight="1" x14ac:dyDescent="0.25">
      <c r="A8" s="44" t="s">
        <v>105</v>
      </c>
      <c r="B8" s="45" t="s">
        <v>106</v>
      </c>
      <c r="C8" s="45" t="s">
        <v>107</v>
      </c>
      <c r="D8" s="44">
        <v>101</v>
      </c>
      <c r="E8" s="44">
        <v>102</v>
      </c>
      <c r="F8" s="44">
        <v>105</v>
      </c>
      <c r="G8" s="44">
        <v>106</v>
      </c>
      <c r="H8" s="46" t="s">
        <v>108</v>
      </c>
      <c r="I8" s="46" t="s">
        <v>108</v>
      </c>
      <c r="J8" s="47" t="s">
        <v>109</v>
      </c>
      <c r="L8" s="44" t="s">
        <v>82</v>
      </c>
    </row>
    <row r="9" spans="1:12" ht="15" customHeight="1" x14ac:dyDescent="0.25">
      <c r="A9" s="44" t="s">
        <v>110</v>
      </c>
      <c r="B9" s="45" t="s">
        <v>106</v>
      </c>
      <c r="C9" s="45" t="s">
        <v>111</v>
      </c>
      <c r="D9" s="44">
        <v>103</v>
      </c>
      <c r="E9" s="44">
        <v>104</v>
      </c>
      <c r="F9" s="44">
        <v>107</v>
      </c>
      <c r="G9" s="44">
        <v>108</v>
      </c>
      <c r="H9" s="46" t="s">
        <v>108</v>
      </c>
      <c r="I9" s="46" t="s">
        <v>108</v>
      </c>
      <c r="J9" s="47" t="s">
        <v>112</v>
      </c>
    </row>
    <row r="10" spans="1:12" ht="15" customHeight="1" x14ac:dyDescent="0.25">
      <c r="A10" s="44" t="s">
        <v>113</v>
      </c>
      <c r="B10" s="45" t="s">
        <v>114</v>
      </c>
      <c r="C10" s="45" t="s">
        <v>107</v>
      </c>
      <c r="D10" s="44">
        <v>111</v>
      </c>
      <c r="E10" s="44">
        <v>112</v>
      </c>
      <c r="F10" s="44">
        <v>115</v>
      </c>
      <c r="G10" s="44">
        <v>116</v>
      </c>
      <c r="H10" s="46" t="s">
        <v>108</v>
      </c>
      <c r="I10" s="46" t="s">
        <v>108</v>
      </c>
      <c r="J10" s="47" t="s">
        <v>109</v>
      </c>
    </row>
    <row r="11" spans="1:12" ht="15" customHeight="1" x14ac:dyDescent="0.25">
      <c r="A11" s="44" t="s">
        <v>115</v>
      </c>
      <c r="B11" s="45" t="s">
        <v>114</v>
      </c>
      <c r="C11" s="45" t="s">
        <v>111</v>
      </c>
      <c r="D11" s="44">
        <v>113</v>
      </c>
      <c r="E11" s="44">
        <v>114</v>
      </c>
      <c r="F11" s="44">
        <v>117</v>
      </c>
      <c r="G11" s="44">
        <v>118</v>
      </c>
      <c r="H11" s="46" t="s">
        <v>108</v>
      </c>
      <c r="I11" s="46" t="s">
        <v>108</v>
      </c>
      <c r="J11" s="47" t="s">
        <v>112</v>
      </c>
    </row>
    <row r="12" spans="1:12" ht="15" customHeight="1" x14ac:dyDescent="0.25">
      <c r="A12" s="44" t="s">
        <v>116</v>
      </c>
      <c r="B12" s="45" t="s">
        <v>117</v>
      </c>
      <c r="C12" s="45" t="s">
        <v>107</v>
      </c>
      <c r="D12" s="44">
        <v>119</v>
      </c>
      <c r="E12" s="44">
        <v>120</v>
      </c>
      <c r="F12" s="44">
        <v>125</v>
      </c>
      <c r="G12" s="44">
        <v>126</v>
      </c>
      <c r="H12" s="46" t="s">
        <v>108</v>
      </c>
      <c r="I12" s="46" t="s">
        <v>108</v>
      </c>
      <c r="J12" s="47" t="s">
        <v>109</v>
      </c>
    </row>
    <row r="13" spans="1:12" ht="15" customHeight="1" x14ac:dyDescent="0.25">
      <c r="A13" s="44" t="s">
        <v>118</v>
      </c>
      <c r="B13" s="45" t="s">
        <v>117</v>
      </c>
      <c r="C13" s="45" t="s">
        <v>119</v>
      </c>
      <c r="D13" s="44">
        <v>121</v>
      </c>
      <c r="E13" s="44">
        <v>122</v>
      </c>
      <c r="F13" s="44">
        <v>127</v>
      </c>
      <c r="G13" s="44">
        <v>128</v>
      </c>
      <c r="H13" s="46" t="s">
        <v>108</v>
      </c>
      <c r="I13" s="46" t="s">
        <v>108</v>
      </c>
      <c r="J13" s="47" t="s">
        <v>112</v>
      </c>
    </row>
    <row r="14" spans="1:12" ht="15" customHeight="1" x14ac:dyDescent="0.25">
      <c r="A14" s="44" t="s">
        <v>120</v>
      </c>
      <c r="B14" s="45" t="s">
        <v>117</v>
      </c>
      <c r="C14" s="45" t="s">
        <v>121</v>
      </c>
      <c r="D14" s="44">
        <v>123</v>
      </c>
      <c r="E14" s="44">
        <v>124</v>
      </c>
      <c r="F14" s="44">
        <v>129</v>
      </c>
      <c r="G14" s="44">
        <v>130</v>
      </c>
      <c r="H14" s="46" t="s">
        <v>108</v>
      </c>
      <c r="I14" s="46" t="s">
        <v>108</v>
      </c>
      <c r="J14" s="47" t="s">
        <v>112</v>
      </c>
    </row>
    <row r="15" spans="1:12" ht="15" customHeight="1" x14ac:dyDescent="0.25">
      <c r="A15" s="44" t="s">
        <v>122</v>
      </c>
      <c r="B15" s="45" t="s">
        <v>123</v>
      </c>
      <c r="C15" s="45" t="s">
        <v>107</v>
      </c>
      <c r="D15" s="44">
        <v>137</v>
      </c>
      <c r="E15" s="44">
        <v>138</v>
      </c>
      <c r="F15" s="44">
        <v>143</v>
      </c>
      <c r="G15" s="44">
        <v>144</v>
      </c>
      <c r="H15" s="46" t="s">
        <v>108</v>
      </c>
      <c r="I15" s="46" t="s">
        <v>108</v>
      </c>
      <c r="J15" s="47" t="s">
        <v>109</v>
      </c>
    </row>
    <row r="16" spans="1:12" ht="15" customHeight="1" x14ac:dyDescent="0.25">
      <c r="A16" s="44" t="s">
        <v>124</v>
      </c>
      <c r="B16" s="45" t="s">
        <v>123</v>
      </c>
      <c r="C16" s="45" t="s">
        <v>119</v>
      </c>
      <c r="D16" s="44">
        <v>139</v>
      </c>
      <c r="E16" s="44">
        <v>140</v>
      </c>
      <c r="F16" s="44">
        <v>145</v>
      </c>
      <c r="G16" s="44">
        <v>146</v>
      </c>
      <c r="H16" s="44">
        <v>149</v>
      </c>
      <c r="I16" s="44">
        <v>150</v>
      </c>
      <c r="J16" s="47" t="s">
        <v>112</v>
      </c>
    </row>
    <row r="17" spans="1:11" ht="15" customHeight="1" x14ac:dyDescent="0.25">
      <c r="A17" s="44" t="s">
        <v>125</v>
      </c>
      <c r="B17" s="45" t="s">
        <v>123</v>
      </c>
      <c r="C17" s="45" t="s">
        <v>121</v>
      </c>
      <c r="D17" s="44">
        <v>141</v>
      </c>
      <c r="E17" s="44">
        <v>142</v>
      </c>
      <c r="F17" s="44">
        <v>147</v>
      </c>
      <c r="G17" s="44">
        <v>148</v>
      </c>
      <c r="H17" s="44">
        <v>151</v>
      </c>
      <c r="I17" s="44">
        <v>152</v>
      </c>
      <c r="J17" s="47" t="s">
        <v>112</v>
      </c>
    </row>
    <row r="18" spans="1:11" ht="15" customHeight="1" x14ac:dyDescent="0.25">
      <c r="A18" s="44" t="s">
        <v>126</v>
      </c>
      <c r="B18" s="45" t="s">
        <v>127</v>
      </c>
      <c r="C18" s="45" t="s">
        <v>107</v>
      </c>
      <c r="D18" s="44">
        <v>153</v>
      </c>
      <c r="E18" s="44">
        <v>154</v>
      </c>
      <c r="F18" s="44">
        <v>159</v>
      </c>
      <c r="G18" s="44">
        <v>160</v>
      </c>
      <c r="H18" s="46" t="s">
        <v>108</v>
      </c>
      <c r="I18" s="46" t="s">
        <v>108</v>
      </c>
      <c r="J18" s="47" t="s">
        <v>109</v>
      </c>
    </row>
    <row r="19" spans="1:11" ht="15" customHeight="1" x14ac:dyDescent="0.25">
      <c r="A19" s="44" t="s">
        <v>128</v>
      </c>
      <c r="B19" s="45" t="s">
        <v>127</v>
      </c>
      <c r="C19" s="45" t="s">
        <v>119</v>
      </c>
      <c r="D19" s="44">
        <v>155</v>
      </c>
      <c r="E19" s="44">
        <v>156</v>
      </c>
      <c r="F19" s="46" t="s">
        <v>108</v>
      </c>
      <c r="G19" s="46" t="s">
        <v>108</v>
      </c>
      <c r="H19" s="44">
        <v>161</v>
      </c>
      <c r="I19" s="44">
        <v>162</v>
      </c>
      <c r="J19" s="47" t="s">
        <v>83</v>
      </c>
    </row>
    <row r="20" spans="1:11" ht="15" customHeight="1" x14ac:dyDescent="0.25">
      <c r="A20" s="44" t="s">
        <v>129</v>
      </c>
      <c r="B20" s="45" t="s">
        <v>127</v>
      </c>
      <c r="C20" s="45" t="s">
        <v>121</v>
      </c>
      <c r="D20" s="44">
        <v>157</v>
      </c>
      <c r="E20" s="44">
        <v>158</v>
      </c>
      <c r="F20" s="46" t="s">
        <v>108</v>
      </c>
      <c r="G20" s="46" t="s">
        <v>108</v>
      </c>
      <c r="H20" s="44">
        <v>163</v>
      </c>
      <c r="I20" s="44">
        <v>164</v>
      </c>
      <c r="J20" s="47" t="s">
        <v>83</v>
      </c>
    </row>
    <row r="21" spans="1:11" ht="15" customHeight="1" x14ac:dyDescent="0.25">
      <c r="A21" s="44" t="s">
        <v>130</v>
      </c>
      <c r="B21" s="45" t="s">
        <v>131</v>
      </c>
      <c r="C21" s="45" t="s">
        <v>107</v>
      </c>
      <c r="D21" s="44">
        <v>171</v>
      </c>
      <c r="E21" s="44">
        <v>172</v>
      </c>
      <c r="F21" s="44">
        <v>177</v>
      </c>
      <c r="G21" s="44">
        <v>178</v>
      </c>
      <c r="H21" s="46" t="s">
        <v>108</v>
      </c>
      <c r="I21" s="46" t="s">
        <v>108</v>
      </c>
      <c r="J21" s="47" t="s">
        <v>109</v>
      </c>
    </row>
    <row r="22" spans="1:11" ht="15" customHeight="1" x14ac:dyDescent="0.25">
      <c r="A22" s="44" t="s">
        <v>132</v>
      </c>
      <c r="B22" s="45" t="s">
        <v>131</v>
      </c>
      <c r="C22" s="45" t="s">
        <v>119</v>
      </c>
      <c r="D22" s="44">
        <v>173</v>
      </c>
      <c r="E22" s="44">
        <v>174</v>
      </c>
      <c r="F22" s="46" t="s">
        <v>108</v>
      </c>
      <c r="G22" s="46" t="s">
        <v>108</v>
      </c>
      <c r="H22" s="44">
        <v>179</v>
      </c>
      <c r="I22" s="44">
        <v>180</v>
      </c>
      <c r="J22" s="47" t="s">
        <v>83</v>
      </c>
    </row>
    <row r="23" spans="1:11" ht="15" customHeight="1" x14ac:dyDescent="0.25">
      <c r="A23" s="44" t="s">
        <v>133</v>
      </c>
      <c r="B23" s="45" t="s">
        <v>131</v>
      </c>
      <c r="C23" s="45" t="s">
        <v>121</v>
      </c>
      <c r="D23" s="44">
        <v>175</v>
      </c>
      <c r="E23" s="44">
        <v>176</v>
      </c>
      <c r="F23" s="46" t="s">
        <v>108</v>
      </c>
      <c r="G23" s="46" t="s">
        <v>108</v>
      </c>
      <c r="H23" s="44">
        <v>181</v>
      </c>
      <c r="I23" s="44">
        <v>182</v>
      </c>
      <c r="J23" s="47" t="s">
        <v>83</v>
      </c>
    </row>
    <row r="25" spans="1:11" ht="15" customHeight="1" x14ac:dyDescent="0.25">
      <c r="A25" s="39" t="s">
        <v>134</v>
      </c>
    </row>
    <row r="26" spans="1:11" ht="27.75" customHeight="1" x14ac:dyDescent="0.25">
      <c r="A26" s="21" t="s">
        <v>19</v>
      </c>
      <c r="B26" s="21" t="s">
        <v>95</v>
      </c>
      <c r="C26" s="21" t="s">
        <v>97</v>
      </c>
      <c r="D26" s="21" t="s">
        <v>98</v>
      </c>
      <c r="E26" s="21" t="s">
        <v>135</v>
      </c>
      <c r="F26" s="21" t="s">
        <v>99</v>
      </c>
      <c r="G26" s="21" t="s">
        <v>100</v>
      </c>
      <c r="H26" s="21" t="s">
        <v>136</v>
      </c>
      <c r="I26" s="21" t="s">
        <v>101</v>
      </c>
      <c r="J26" s="21" t="s">
        <v>102</v>
      </c>
      <c r="K26" s="21" t="s">
        <v>137</v>
      </c>
    </row>
    <row r="27" spans="1:11" ht="15" customHeight="1" x14ac:dyDescent="0.25">
      <c r="A27" s="44">
        <v>1</v>
      </c>
      <c r="B27" s="45" t="s">
        <v>106</v>
      </c>
      <c r="C27" s="44">
        <v>109</v>
      </c>
      <c r="D27" s="44">
        <v>109</v>
      </c>
      <c r="E27" s="44">
        <v>109</v>
      </c>
      <c r="F27" s="44">
        <v>110</v>
      </c>
      <c r="G27" s="44">
        <v>110</v>
      </c>
      <c r="H27" s="44">
        <v>110</v>
      </c>
      <c r="I27" s="46" t="s">
        <v>108</v>
      </c>
      <c r="J27" s="46" t="s">
        <v>108</v>
      </c>
      <c r="K27" s="46" t="s">
        <v>108</v>
      </c>
    </row>
    <row r="28" spans="1:11" ht="15" customHeight="1" x14ac:dyDescent="0.25">
      <c r="A28" s="44">
        <v>2</v>
      </c>
      <c r="B28" s="45" t="s">
        <v>138</v>
      </c>
      <c r="C28" s="44">
        <v>131</v>
      </c>
      <c r="D28" s="44">
        <v>132</v>
      </c>
      <c r="E28" s="44">
        <v>133</v>
      </c>
      <c r="F28" s="44">
        <v>134</v>
      </c>
      <c r="G28" s="44">
        <v>135</v>
      </c>
      <c r="H28" s="44">
        <v>136</v>
      </c>
      <c r="I28" s="46" t="s">
        <v>108</v>
      </c>
      <c r="J28" s="46" t="s">
        <v>108</v>
      </c>
      <c r="K28" s="46" t="s">
        <v>108</v>
      </c>
    </row>
    <row r="29" spans="1:11" ht="15" customHeight="1" x14ac:dyDescent="0.25">
      <c r="A29" s="44">
        <v>3</v>
      </c>
      <c r="B29" s="45" t="s">
        <v>139</v>
      </c>
      <c r="C29" s="44">
        <v>165</v>
      </c>
      <c r="D29" s="44">
        <v>166</v>
      </c>
      <c r="E29" s="44">
        <v>167</v>
      </c>
      <c r="F29" s="44">
        <v>168</v>
      </c>
      <c r="G29" s="44">
        <v>169</v>
      </c>
      <c r="H29" s="44">
        <v>170</v>
      </c>
      <c r="I29" s="46" t="s">
        <v>108</v>
      </c>
      <c r="J29" s="46" t="s">
        <v>108</v>
      </c>
      <c r="K29" s="46" t="s">
        <v>108</v>
      </c>
    </row>
    <row r="30" spans="1:11" ht="15" customHeight="1" x14ac:dyDescent="0.25">
      <c r="A30" s="44">
        <v>4</v>
      </c>
      <c r="B30" s="45" t="s">
        <v>140</v>
      </c>
      <c r="C30" s="44">
        <v>183</v>
      </c>
      <c r="D30" s="44">
        <v>184</v>
      </c>
      <c r="E30" s="44">
        <v>185</v>
      </c>
      <c r="F30" s="46" t="s">
        <v>108</v>
      </c>
      <c r="G30" s="46" t="s">
        <v>108</v>
      </c>
      <c r="H30" s="46" t="s">
        <v>108</v>
      </c>
      <c r="I30" s="44">
        <v>186</v>
      </c>
      <c r="J30" s="44">
        <v>187</v>
      </c>
      <c r="K30" s="44">
        <v>188</v>
      </c>
    </row>
    <row r="32" spans="1:11" ht="15" customHeight="1" x14ac:dyDescent="0.25">
      <c r="A32" s="34" t="s">
        <v>141</v>
      </c>
    </row>
    <row r="33" spans="1:3" x14ac:dyDescent="0.25">
      <c r="A33" s="48" t="s">
        <v>50</v>
      </c>
    </row>
    <row r="34" spans="1:3" x14ac:dyDescent="0.25">
      <c r="A34" s="49" t="s">
        <v>142</v>
      </c>
      <c r="B34" s="49" t="s">
        <v>143</v>
      </c>
      <c r="C34" s="50">
        <v>100</v>
      </c>
    </row>
    <row r="35" spans="1:3" x14ac:dyDescent="0.25">
      <c r="A35" s="51" t="s">
        <v>144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Anmeldung</vt:lpstr>
      <vt:lpstr>Teams</vt:lpstr>
      <vt:lpstr>Anleitung</vt:lpstr>
      <vt:lpstr>Kategorien</vt:lpstr>
      <vt:lpstr>Anleitung!Druckbereich</vt:lpstr>
      <vt:lpstr>Anmeldung!Druckbereich</vt:lpstr>
      <vt:lpstr>Teams!Druckbereich</vt:lpstr>
      <vt:lpstr>Anmeldung!Drucktitel</vt:lpstr>
      <vt:lpstr>Teams!Drucktitel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SKVD Anmeldeformular</dc:title>
  <dc:subject/>
  <dc:creator>openpyxl</dc:creator>
  <dc:description/>
  <cp:lastModifiedBy>Mario Krauß</cp:lastModifiedBy>
  <cp:revision>0</cp:revision>
  <dcterms:created xsi:type="dcterms:W3CDTF">2026-10-14T20:56:00Z</dcterms:created>
  <dcterms:modified xsi:type="dcterms:W3CDTF">2026-10-19T14:54:04Z</dcterms:modified>
  <dc:language>en-US</dc:language>
</cp:coreProperties>
</file>